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F:\Finaid\website\"/>
    </mc:Choice>
  </mc:AlternateContent>
  <xr:revisionPtr revIDLastSave="0" documentId="13_ncr:1_{DAE3DE9A-C396-4C40-89EA-D522BA6DD3DD}" xr6:coauthVersionLast="47" xr6:coauthVersionMax="47" xr10:uidLastSave="{00000000-0000-0000-0000-000000000000}"/>
  <bookViews>
    <workbookView xWindow="28680" yWindow="-120" windowWidth="38640" windowHeight="15720" tabRatio="689" activeTab="1" xr2:uid="{00000000-000D-0000-FFFF-FFFF00000000}"/>
  </bookViews>
  <sheets>
    <sheet name="Instructions" sheetId="10" r:id="rId1"/>
    <sheet name="Living Expenses" sheetId="5" r:id="rId2"/>
    <sheet name="M1 Loan Planner" sheetId="1" r:id="rId3"/>
    <sheet name="M2 Loan Planner" sheetId="2" r:id="rId4"/>
    <sheet name="M3 Loan Planner" sheetId="3" r:id="rId5"/>
    <sheet name="M4 Loan Planner" sheetId="4" r:id="rId6"/>
    <sheet name="PLUS Instructions" sheetId="1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2" l="1"/>
  <c r="F6" i="1"/>
  <c r="F16" i="5" l="1"/>
  <c r="C16" i="5"/>
  <c r="F17" i="3"/>
  <c r="F17" i="2"/>
  <c r="F16" i="1"/>
  <c r="F19" i="5"/>
  <c r="B6" i="4"/>
  <c r="B6" i="3"/>
  <c r="F18" i="4"/>
  <c r="F18" i="5"/>
  <c r="F20" i="5" l="1"/>
  <c r="C7" i="2" s="1"/>
  <c r="C7" i="1" l="1"/>
  <c r="F7" i="1" s="1"/>
  <c r="F10" i="1" s="1"/>
  <c r="F18" i="1" s="1"/>
  <c r="F20" i="1" s="1"/>
  <c r="C7" i="4"/>
  <c r="F7" i="4" s="1"/>
  <c r="F12" i="4" s="1"/>
  <c r="F20" i="4" s="1"/>
  <c r="C7" i="3"/>
  <c r="F7" i="3" s="1"/>
  <c r="F11" i="3" s="1"/>
  <c r="F19" i="3" s="1"/>
  <c r="F7" i="2"/>
  <c r="F11" i="2" s="1"/>
  <c r="F19" i="2" s="1"/>
  <c r="F21" i="2" s="1"/>
  <c r="F27" i="3" l="1"/>
  <c r="F21" i="3"/>
  <c r="F22" i="3" s="1"/>
  <c r="F23" i="3" s="1"/>
  <c r="F28" i="4"/>
  <c r="F22" i="4"/>
  <c r="F23" i="4" s="1"/>
  <c r="F27" i="2"/>
  <c r="F23" i="2"/>
  <c r="F21" i="1"/>
  <c r="F26" i="1"/>
  <c r="F22" i="2" l="1"/>
  <c r="F29" i="2" s="1"/>
  <c r="F24" i="4"/>
  <c r="F30" i="4" s="1"/>
  <c r="F29" i="3"/>
  <c r="F22" i="1"/>
  <c r="F28" i="1"/>
</calcChain>
</file>

<file path=xl/sharedStrings.xml><?xml version="1.0" encoding="utf-8"?>
<sst xmlns="http://schemas.openxmlformats.org/spreadsheetml/2006/main" count="210" uniqueCount="132">
  <si>
    <t>One-time expenses</t>
  </si>
  <si>
    <t>Remaining Need</t>
  </si>
  <si>
    <t>Monthly budget (Jul - Jun)</t>
  </si>
  <si>
    <t>Clothes</t>
  </si>
  <si>
    <t>Total Variable Expenses</t>
  </si>
  <si>
    <t>Total Fixed Expenses</t>
  </si>
  <si>
    <t>Total Monthly Expenses</t>
  </si>
  <si>
    <t>Utilities</t>
  </si>
  <si>
    <t>Estimated Expenses</t>
  </si>
  <si>
    <t>Estimated Support</t>
  </si>
  <si>
    <t>Total Estimated Expenses</t>
  </si>
  <si>
    <t>Total Estimated Support</t>
  </si>
  <si>
    <t xml:space="preserve"> =  Recommended Amount</t>
  </si>
  <si>
    <r>
      <t xml:space="preserve">* Do </t>
    </r>
    <r>
      <rPr>
        <b/>
        <sz val="11"/>
        <rFont val="Times New Roman"/>
        <family val="1"/>
      </rPr>
      <t>not</t>
    </r>
    <r>
      <rPr>
        <sz val="11"/>
        <rFont val="Times New Roman"/>
        <family val="1"/>
      </rPr>
      <t xml:space="preserve"> include expenses for which you are not directly responsible. For example, if your family will pay your cell phone bill or car insurance, do not included those expenses on this worksheet as the purpose is to determine how much you should borrow to meet your remaining need. </t>
    </r>
  </si>
  <si>
    <t>Other ______________________</t>
  </si>
  <si>
    <t>Gas/Oil/Auto maintenance</t>
  </si>
  <si>
    <t>Health/Beauty/Haircuts</t>
  </si>
  <si>
    <t>Medical/Dental/Eye care</t>
  </si>
  <si>
    <t xml:space="preserve"> =  Required Amount</t>
  </si>
  <si>
    <t>Fixed Monthly Expenses</t>
  </si>
  <si>
    <t>Variable Monthly Expenses</t>
  </si>
  <si>
    <t xml:space="preserve"> = Required Amount</t>
  </si>
  <si>
    <t>Cellular phone</t>
  </si>
  <si>
    <t>Auto insurance</t>
  </si>
  <si>
    <t>Savings and other resources (529s, MESP, MET, Americorps, etc.)</t>
  </si>
  <si>
    <t>Complete the Expense Planner tab</t>
  </si>
  <si>
    <t xml:space="preserve"> = Transferred to Loan Planner</t>
  </si>
  <si>
    <t>Entrance Counseling</t>
  </si>
  <si>
    <t>Master Promissory Note (MPN)</t>
  </si>
  <si>
    <t>Login to www.studentloans.gov</t>
  </si>
  <si>
    <t>Under 'Loan Amount Requested', select 'I would like to specify a loan amount' radio button</t>
  </si>
  <si>
    <t>Complete the remaining steps and submit the application</t>
  </si>
  <si>
    <t>using your FSA ID and Password</t>
  </si>
  <si>
    <t>Select appropriate year tab below.</t>
  </si>
  <si>
    <t>Enroll in direct deposit through</t>
  </si>
  <si>
    <t>Optional plans which 'even out' monthly payments over the year to make budgeting these expenses easier. The utility company estimates total cost for the year and divides by twelve months to determine a monthly payment amount. They will periodically recalculate this amount.</t>
  </si>
  <si>
    <t>you have not already done so</t>
  </si>
  <si>
    <t>Utility Bill Budget Plans</t>
  </si>
  <si>
    <t>* Utility Averages</t>
  </si>
  <si>
    <t xml:space="preserve"> =  Transferred from Expense Planner</t>
  </si>
  <si>
    <t xml:space="preserve"> = Transferred from Expense Planner</t>
  </si>
  <si>
    <t xml:space="preserve"> = Recommended Amount</t>
  </si>
  <si>
    <r>
      <t xml:space="preserve">All First-time Unsubsidized Borrowers </t>
    </r>
    <r>
      <rPr>
        <b/>
        <u/>
        <sz val="14"/>
        <color theme="1"/>
        <rFont val="Times New Roman"/>
        <family val="1"/>
      </rPr>
      <t>MUST</t>
    </r>
    <r>
      <rPr>
        <b/>
        <sz val="14"/>
        <color theme="1"/>
        <rFont val="Times New Roman"/>
        <family val="1"/>
      </rPr>
      <t xml:space="preserve"> Also Complete: </t>
    </r>
  </si>
  <si>
    <t>Fill in the Required Amounts in the Loan Planner tab</t>
  </si>
  <si>
    <t>Instructions for applying for a Graduate PLUS Loan.</t>
  </si>
  <si>
    <t xml:space="preserve">         Water (Avg. $25)*</t>
  </si>
  <si>
    <t xml:space="preserve">         Electric (Avg. $51)*</t>
  </si>
  <si>
    <t xml:space="preserve">         Internet (Avg. $35)*</t>
  </si>
  <si>
    <t>Renters/Homeowners Insurance</t>
  </si>
  <si>
    <t xml:space="preserve">Select 'Apply for a Direct PLUS Loan' </t>
  </si>
  <si>
    <t>Only apply for Graduate PLUS Loan if needed. (Recommended will be populated in Loan Planner)</t>
  </si>
  <si>
    <t>Under 'Direct PLUS Loan Application for Graduate/Professional Students,' select 'Start'</t>
  </si>
  <si>
    <t>Type in the Recommended Graduate PLUS Loan amount from the Loan Planner</t>
  </si>
  <si>
    <t>Graduate PLUS Application Instructions</t>
  </si>
  <si>
    <r>
      <rPr>
        <b/>
        <u/>
        <sz val="14"/>
        <color theme="1"/>
        <rFont val="Times New Roman"/>
        <family val="1"/>
      </rPr>
      <t>Always</t>
    </r>
    <r>
      <rPr>
        <sz val="14"/>
        <color theme="1"/>
        <rFont val="Times New Roman"/>
        <family val="1"/>
      </rPr>
      <t xml:space="preserve"> review award status prior to accepting, applying for or revising loans at</t>
    </r>
  </si>
  <si>
    <t>Complete the PLUS Master Promissory Note (MPN) if prompted to do so</t>
  </si>
  <si>
    <r>
      <t xml:space="preserve">All First-time Unsubsidized Borrowers </t>
    </r>
    <r>
      <rPr>
        <b/>
        <u/>
        <sz val="12"/>
        <color theme="1"/>
        <rFont val="Times New Roman"/>
        <family val="1"/>
      </rPr>
      <t>MUST</t>
    </r>
    <r>
      <rPr>
        <b/>
        <sz val="12"/>
        <color theme="1"/>
        <rFont val="Times New Roman"/>
        <family val="1"/>
      </rPr>
      <t xml:space="preserve"> Also Complete: </t>
    </r>
  </si>
  <si>
    <t>Accept an Unsubsidized Loan and, if needed, apply for a Graduate PLUS Loan as directed</t>
  </si>
  <si>
    <t>SSC</t>
  </si>
  <si>
    <r>
      <t>SSC</t>
    </r>
    <r>
      <rPr>
        <sz val="14"/>
        <rFont val="Times New Roman"/>
        <family val="1"/>
      </rPr>
      <t xml:space="preserve">   if</t>
    </r>
  </si>
  <si>
    <t xml:space="preserve">Please note that these averages are intended to provide a general reference and will vary depending on the size/age of your residence. </t>
  </si>
  <si>
    <r>
      <rPr>
        <sz val="11"/>
        <rFont val="Times New Roman"/>
        <family val="1"/>
      </rPr>
      <t xml:space="preserve">Electric - </t>
    </r>
    <r>
      <rPr>
        <u/>
        <sz val="11"/>
        <color theme="10"/>
        <rFont val="Times New Roman"/>
        <family val="1"/>
      </rPr>
      <t>Duke Energy</t>
    </r>
  </si>
  <si>
    <r>
      <rPr>
        <sz val="12"/>
        <rFont val="Times New Roman"/>
        <family val="1"/>
      </rPr>
      <t>Gas -</t>
    </r>
    <r>
      <rPr>
        <u/>
        <sz val="11"/>
        <color theme="10"/>
        <rFont val="Times New Roman"/>
        <family val="1"/>
      </rPr>
      <t xml:space="preserve"> Piedmont Natural Gas</t>
    </r>
  </si>
  <si>
    <t>Planned Monthly Expenses (July - May)</t>
  </si>
  <si>
    <r>
      <rPr>
        <sz val="11"/>
        <rFont val="Times New Roman"/>
        <family val="1"/>
      </rPr>
      <t>Awards and scholarships(See Scholarship Letter or</t>
    </r>
    <r>
      <rPr>
        <u/>
        <sz val="11"/>
        <color theme="10"/>
        <rFont val="Times New Roman"/>
        <family val="1"/>
      </rPr>
      <t xml:space="preserve"> my.sc.edu)</t>
    </r>
  </si>
  <si>
    <t>Family/spousal support for tuition, books and supplies(multiply monthly support by 10)</t>
  </si>
  <si>
    <t>Log into SSC for additional instructions or required forms.</t>
  </si>
  <si>
    <t xml:space="preserve">For more information on these loans, visit USC's website. </t>
  </si>
  <si>
    <t>(Will be listed as Unsatisfied Requirements in SSC until completed and system is updated)</t>
  </si>
  <si>
    <t>Monthly budget (July- Jun)</t>
  </si>
  <si>
    <t>Family/spousal support for tuition, books and supplies(multiply monthly support by 11)</t>
  </si>
  <si>
    <t>Family/spousal support for tuition, books and supplies(multiply monthly support by 12)</t>
  </si>
  <si>
    <r>
      <t xml:space="preserve">Always review award status at </t>
    </r>
    <r>
      <rPr>
        <u/>
        <sz val="14"/>
        <color rgb="FF0000FF"/>
        <rFont val="Times New Roman"/>
        <family val="1"/>
      </rPr>
      <t>SSC</t>
    </r>
    <r>
      <rPr>
        <sz val="14"/>
        <color theme="1"/>
        <rFont val="Times New Roman"/>
        <family val="1"/>
      </rPr>
      <t xml:space="preserve"> prior to applying for a Graduate PLUS Loan</t>
    </r>
  </si>
  <si>
    <t>&lt;This spreadsheet artfully stolen from Oakland University William Beaumont School of Medicine and repurposed for the USCSOMG&gt;</t>
  </si>
  <si>
    <t>Monthly budget (Jul - May)</t>
  </si>
  <si>
    <t>Resident</t>
  </si>
  <si>
    <t>Non-resident</t>
  </si>
  <si>
    <t>Non-Res Scholarship</t>
  </si>
  <si>
    <t>Select one: (Click Here)</t>
  </si>
  <si>
    <t>Select Residency</t>
  </si>
  <si>
    <t>Residency</t>
  </si>
  <si>
    <t>COA (Aid Limits)</t>
  </si>
  <si>
    <t>SC Res</t>
  </si>
  <si>
    <t>Non-Res</t>
  </si>
  <si>
    <t>Combined Aid</t>
  </si>
  <si>
    <t>COA (Aid Limit)</t>
  </si>
  <si>
    <t xml:space="preserve">Select the appropriate year (M1, M2, etc.) tab. </t>
  </si>
  <si>
    <t>Be sure to update the months field to 12 if borrowing for the full calendar year.</t>
  </si>
  <si>
    <t>Estimated Tuition and Fees</t>
  </si>
  <si>
    <t>Months</t>
  </si>
  <si>
    <r>
      <rPr>
        <b/>
        <sz val="11"/>
        <color theme="1"/>
        <rFont val="Times New Roman"/>
        <family val="1"/>
      </rPr>
      <t xml:space="preserve">FINANCIAL SERVICES CONTACT INFORMATION:   </t>
    </r>
    <r>
      <rPr>
        <sz val="11"/>
        <color theme="1"/>
        <rFont val="Times New Roman"/>
        <family val="1"/>
      </rPr>
      <t xml:space="preserve">                                                               Email: wileyc@greenvillemed.sc.edu                                                   Phone: 864-455-8204</t>
    </r>
  </si>
  <si>
    <r>
      <rPr>
        <b/>
        <sz val="11"/>
        <color theme="1"/>
        <rFont val="Times New Roman"/>
        <family val="1"/>
      </rPr>
      <t>IMPORTANT INFORMATION:</t>
    </r>
    <r>
      <rPr>
        <sz val="11"/>
        <color theme="1"/>
        <rFont val="Times New Roman"/>
        <family val="1"/>
      </rPr>
      <t xml:space="preserve"> This Student Loan Planner file is </t>
    </r>
    <r>
      <rPr>
        <b/>
        <sz val="11"/>
        <color theme="1"/>
        <rFont val="Times New Roman"/>
        <family val="1"/>
      </rPr>
      <t>only valid for the 2020-2021</t>
    </r>
    <r>
      <rPr>
        <sz val="11"/>
        <color theme="1"/>
        <rFont val="Times New Roman"/>
        <family val="1"/>
      </rPr>
      <t xml:space="preserve"> academic year. A new Planner must be downloaded for </t>
    </r>
    <r>
      <rPr>
        <b/>
        <sz val="11"/>
        <color theme="1"/>
        <rFont val="Times New Roman"/>
        <family val="1"/>
      </rPr>
      <t>each</t>
    </r>
    <r>
      <rPr>
        <sz val="11"/>
        <color theme="1"/>
        <rFont val="Times New Roman"/>
        <family val="1"/>
      </rPr>
      <t xml:space="preserve"> academic year. </t>
    </r>
  </si>
  <si>
    <t>Streaming Services</t>
  </si>
  <si>
    <t>Dining out (meal replacements)</t>
  </si>
  <si>
    <t>Hobbies/Recreation(incl. recreational dining)</t>
  </si>
  <si>
    <t>Pet Care</t>
  </si>
  <si>
    <r>
      <rPr>
        <b/>
        <sz val="11"/>
        <color theme="1"/>
        <rFont val="Times New Roman"/>
        <family val="1"/>
      </rPr>
      <t xml:space="preserve">FINANCIAL SERVICES CONTACT INFORMATION:   </t>
    </r>
    <r>
      <rPr>
        <sz val="11"/>
        <color theme="1"/>
        <rFont val="Times New Roman"/>
        <family val="1"/>
      </rPr>
      <t xml:space="preserve">                                           Casey Wiley                                                             Email: wileyc@greenvillemed.sc.edu                                                   Phone:864-455-8204</t>
    </r>
  </si>
  <si>
    <r>
      <t>Log into studentaid.gov</t>
    </r>
    <r>
      <rPr>
        <sz val="11"/>
        <color theme="10"/>
        <rFont val="Times New Roman"/>
        <family val="1"/>
      </rPr>
      <t xml:space="preserve"> </t>
    </r>
    <r>
      <rPr>
        <sz val="11"/>
        <rFont val="Times New Roman"/>
        <family val="1"/>
      </rPr>
      <t>(Application available in May)</t>
    </r>
    <r>
      <rPr>
        <sz val="11"/>
        <color theme="10"/>
        <rFont val="Times New Roman"/>
        <family val="1"/>
      </rPr>
      <t xml:space="preserve"> </t>
    </r>
  </si>
  <si>
    <t>Fall Amount</t>
  </si>
  <si>
    <t>Spring Amount</t>
  </si>
  <si>
    <t xml:space="preserve">Total Recommended Unsubsidized Direct Loan (Including Loan Fees) for academic year: </t>
  </si>
  <si>
    <t>M2 Loan Planner</t>
  </si>
  <si>
    <t>M1 Loan Planner</t>
  </si>
  <si>
    <t>M3 Loan Planner</t>
  </si>
  <si>
    <t>M4 Loan Planner</t>
  </si>
  <si>
    <t>FallAmount</t>
  </si>
  <si>
    <t>Total Recommended Unsubsidized Direct Loan (Including Loan Fees)</t>
  </si>
  <si>
    <t>Recommended Graduate PLUS Loan (Including Loan Fees)</t>
  </si>
  <si>
    <t xml:space="preserve">Total Recommended Unsubsidized Direct Loan (Including Loan Fees) </t>
  </si>
  <si>
    <t xml:space="preserve">Recommended Graduate PLUS Loan (Including Loan Fees) </t>
  </si>
  <si>
    <t xml:space="preserve">Residency Interviews and Away Rotations (~$3000 AAMC Average) </t>
  </si>
  <si>
    <t>www.studentaid.gov</t>
  </si>
  <si>
    <t>***Graduate PLUS Application is available starting in May prior to the start of the year***</t>
  </si>
  <si>
    <t>Loan Planner Instructions</t>
  </si>
  <si>
    <t>Living Expenses (Start Here)</t>
  </si>
  <si>
    <t>Rent/Mortgage (Avg. $700-800)</t>
  </si>
  <si>
    <r>
      <rPr>
        <b/>
        <sz val="11"/>
        <color theme="1"/>
        <rFont val="Times New Roman"/>
        <family val="1"/>
      </rPr>
      <t>IMPORTANT INFORMATION:</t>
    </r>
    <r>
      <rPr>
        <sz val="11"/>
        <color theme="1"/>
        <rFont val="Times New Roman"/>
        <family val="1"/>
      </rPr>
      <t xml:space="preserve"> This Student Loan Planner file is for planning purposes only. </t>
    </r>
    <r>
      <rPr>
        <b/>
        <sz val="11"/>
        <color theme="1"/>
        <rFont val="Times New Roman"/>
        <family val="1"/>
      </rPr>
      <t>Please refer to the website for updated COA numbers and consider downloading an updated planner if using an older one.</t>
    </r>
  </si>
  <si>
    <t>Groceries/Household supplies (~$250 rec.)</t>
  </si>
  <si>
    <r>
      <rPr>
        <b/>
        <sz val="11"/>
        <color theme="1"/>
        <rFont val="Times New Roman"/>
        <family val="1"/>
      </rPr>
      <t xml:space="preserve">FINANCIAL SERVICES CONTACT INFORMATION:   </t>
    </r>
    <r>
      <rPr>
        <sz val="11"/>
        <color theme="1"/>
        <rFont val="Times New Roman"/>
        <family val="1"/>
      </rPr>
      <t xml:space="preserve">                                           Casey Wiley                                                             Email: wileyc@greenvillemed.sc.edu                                                   Phone:864-766-2026</t>
    </r>
  </si>
  <si>
    <t xml:space="preserve">         Natural Gas (Avg. $25)*</t>
  </si>
  <si>
    <t>One-time expenses (i.e. moving expenses, computer purchase, etc.)</t>
  </si>
  <si>
    <t>Books &amp; Supplies ($1094 included in Cost of Attendance)</t>
  </si>
  <si>
    <t>Recommended Graduate PLUS Loan (Including Loan Fees) for academic year:</t>
  </si>
  <si>
    <t>Books and supplies ($200 included in Cost of Attendance)</t>
  </si>
  <si>
    <t>USMLE Step 1 Fees ($660 included in Cost of Attendance)</t>
  </si>
  <si>
    <t>Under 'Select and Award Year,' select appropriate academic year. (Ex. 2024-2025)</t>
  </si>
  <si>
    <t>Under 'Loan Period Requested', it is recommended to select Fall/Spring (August-May)</t>
  </si>
  <si>
    <t>Books and supplies ($250 included in Cost of Attendance to be borrowed, not on tuition bill)</t>
  </si>
  <si>
    <t>USMLE Step 2 Fees ($660 included in Cost of Attendance to be borrowed, not on tuition bill)</t>
  </si>
  <si>
    <t>IMPORTANT INFORMATION: This Student Loan Planner file is for planning purposes only. Please refer to the website for updated COA numbers and consider downloading an updated planner if using an older one.</t>
  </si>
  <si>
    <t>Residency Application ($479 included in Cost of Attendance to borrow, not on tuition bill)</t>
  </si>
  <si>
    <t>Books and supplies ($336 included in Cost of Attendance to borrow, not on tuition bill)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</si>
</sst>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_(&quot;$&quot;* #,##0_);_(&quot;$&quot;* \(#,##0\);_(&quot;$&quot;* &quot;-&quot;??_);_(@_)"/>
    <numFmt numFmtId="165" formatCode="&quot;$&quot;#,##0.00"/>
  </numFmts>
  <fonts count="3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1"/>
      <name val="Calibri"/>
      <family val="2"/>
    </font>
    <font>
      <sz val="12"/>
      <color theme="1"/>
      <name val="Calibri"/>
      <family val="2"/>
      <scheme val="minor"/>
    </font>
    <font>
      <sz val="12"/>
      <color indexed="8"/>
      <name val="Calibri"/>
      <family val="2"/>
    </font>
    <font>
      <sz val="11"/>
      <color rgb="FFC00000"/>
      <name val="Calibri"/>
      <family val="2"/>
      <scheme val="minor"/>
    </font>
    <font>
      <sz val="12"/>
      <color rgb="FFC00000"/>
      <name val="Calibri"/>
      <family val="2"/>
    </font>
    <font>
      <sz val="11"/>
      <color rgb="FF003594"/>
      <name val="Calibri"/>
      <family val="2"/>
      <scheme val="minor"/>
    </font>
    <font>
      <sz val="12"/>
      <color theme="1"/>
      <name val="Times New Roman"/>
      <family val="1"/>
    </font>
    <font>
      <b/>
      <sz val="12"/>
      <color theme="1"/>
      <name val="Times New Roman"/>
      <family val="1"/>
    </font>
    <font>
      <b/>
      <sz val="11"/>
      <color rgb="FFFA7D00"/>
      <name val="Calibri"/>
      <family val="2"/>
      <scheme val="minor"/>
    </font>
    <font>
      <b/>
      <sz val="22"/>
      <color theme="1"/>
      <name val="Times New Roman"/>
      <family val="1"/>
    </font>
    <font>
      <sz val="11"/>
      <color theme="1"/>
      <name val="Times New Roman"/>
      <family val="1"/>
    </font>
    <font>
      <b/>
      <sz val="11"/>
      <color theme="1"/>
      <name val="Times New Roman"/>
      <family val="1"/>
    </font>
    <font>
      <u/>
      <sz val="11"/>
      <color theme="10"/>
      <name val="Times New Roman"/>
      <family val="1"/>
    </font>
    <font>
      <sz val="11"/>
      <name val="Times New Roman"/>
      <family val="1"/>
    </font>
    <font>
      <sz val="11"/>
      <color theme="10"/>
      <name val="Times New Roman"/>
      <family val="1"/>
    </font>
    <font>
      <sz val="12"/>
      <color indexed="8"/>
      <name val="Times New Roman"/>
      <family val="1"/>
    </font>
    <font>
      <b/>
      <sz val="11"/>
      <name val="Times New Roman"/>
      <family val="1"/>
    </font>
    <font>
      <b/>
      <sz val="11"/>
      <color rgb="FF852146"/>
      <name val="Times New Roman"/>
      <family val="1"/>
    </font>
    <font>
      <sz val="11"/>
      <name val="Calibri"/>
      <family val="2"/>
      <scheme val="minor"/>
    </font>
    <font>
      <b/>
      <sz val="11"/>
      <color indexed="8"/>
      <name val="Times New Roman"/>
      <family val="1"/>
    </font>
    <font>
      <sz val="11"/>
      <color indexed="8"/>
      <name val="Times New Roman"/>
      <family val="1"/>
    </font>
    <font>
      <b/>
      <sz val="14"/>
      <color theme="1"/>
      <name val="Times New Roman"/>
      <family val="1"/>
    </font>
    <font>
      <sz val="14"/>
      <color theme="1"/>
      <name val="Times New Roman"/>
      <family val="1"/>
    </font>
    <font>
      <b/>
      <u/>
      <sz val="14"/>
      <color theme="1"/>
      <name val="Times New Roman"/>
      <family val="1"/>
    </font>
    <font>
      <u/>
      <sz val="14"/>
      <color theme="10"/>
      <name val="Calibri"/>
      <family val="2"/>
      <scheme val="minor"/>
    </font>
    <font>
      <u/>
      <sz val="14"/>
      <color theme="10"/>
      <name val="Times New Roman"/>
      <family val="1"/>
    </font>
    <font>
      <sz val="14"/>
      <name val="Times New Roman"/>
      <family val="1"/>
    </font>
    <font>
      <b/>
      <u/>
      <sz val="12"/>
      <color theme="1"/>
      <name val="Times New Roman"/>
      <family val="1"/>
    </font>
    <font>
      <u/>
      <sz val="12"/>
      <color rgb="FF0000FF"/>
      <name val="Times New Roman"/>
      <family val="1"/>
    </font>
    <font>
      <u/>
      <sz val="12"/>
      <color theme="10"/>
      <name val="Times New Roman"/>
      <family val="1"/>
    </font>
    <font>
      <sz val="12"/>
      <name val="Times New Roman"/>
      <family val="1"/>
    </font>
    <font>
      <u/>
      <sz val="14"/>
      <color rgb="FF0000FF"/>
      <name val="Times New Roman"/>
      <family val="1"/>
    </font>
    <font>
      <b/>
      <sz val="11"/>
      <color rgb="FFFF0000"/>
      <name val="Calibri"/>
      <family val="2"/>
      <scheme val="minor"/>
    </font>
    <font>
      <b/>
      <sz val="11"/>
      <color rgb="FFFF0000"/>
      <name val="Times New Roman"/>
      <family val="1"/>
    </font>
    <font>
      <sz val="11"/>
      <color rgb="FFFF0000"/>
      <name val="Times New Roman"/>
      <family val="1"/>
    </font>
  </fonts>
  <fills count="9">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rgb="FFF2F2F2"/>
      </patternFill>
    </fill>
    <fill>
      <patternFill patternType="solid">
        <fgColor theme="8"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rgb="FF8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right style="thin">
        <color auto="1"/>
      </right>
      <top/>
      <bottom/>
      <diagonal/>
    </border>
    <border>
      <left style="thin">
        <color auto="1"/>
      </left>
      <right/>
      <top/>
      <bottom/>
      <diagonal/>
    </border>
    <border>
      <left style="medium">
        <color auto="1"/>
      </left>
      <right style="thin">
        <color auto="1"/>
      </right>
      <top/>
      <bottom style="thin">
        <color auto="1"/>
      </bottom>
      <diagonal/>
    </border>
    <border>
      <left style="medium">
        <color auto="1"/>
      </left>
      <right style="medium">
        <color auto="1"/>
      </right>
      <top style="medium">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5">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5" fillId="0" borderId="0"/>
    <xf numFmtId="0" fontId="12" fillId="4" borderId="22" applyNumberFormat="0" applyAlignment="0" applyProtection="0"/>
  </cellStyleXfs>
  <cellXfs count="310">
    <xf numFmtId="0" fontId="0" fillId="0" borderId="0" xfId="0"/>
    <xf numFmtId="0" fontId="2" fillId="0" borderId="0" xfId="0" applyFont="1"/>
    <xf numFmtId="0" fontId="6" fillId="0" borderId="0" xfId="0" applyFont="1"/>
    <xf numFmtId="0" fontId="6" fillId="0" borderId="0" xfId="0" applyFont="1" applyAlignment="1">
      <alignment wrapText="1"/>
    </xf>
    <xf numFmtId="0" fontId="0" fillId="0" borderId="0" xfId="0" applyAlignment="1">
      <alignment horizontal="left"/>
    </xf>
    <xf numFmtId="44" fontId="14" fillId="3" borderId="1" xfId="1" applyFont="1" applyFill="1" applyBorder="1"/>
    <xf numFmtId="44" fontId="14" fillId="3" borderId="6" xfId="1" applyFont="1" applyFill="1" applyBorder="1"/>
    <xf numFmtId="44" fontId="15" fillId="0" borderId="2" xfId="0" applyNumberFormat="1" applyFont="1" applyBorder="1" applyAlignment="1">
      <alignment horizontal="left"/>
    </xf>
    <xf numFmtId="0" fontId="14" fillId="0" borderId="0" xfId="0" applyFont="1"/>
    <xf numFmtId="164" fontId="15" fillId="2" borderId="2" xfId="1" applyNumberFormat="1" applyFont="1" applyFill="1" applyBorder="1" applyAlignment="1">
      <alignment horizontal="left"/>
    </xf>
    <xf numFmtId="0" fontId="14" fillId="0" borderId="15" xfId="0" applyFont="1" applyBorder="1"/>
    <xf numFmtId="0" fontId="14" fillId="0" borderId="17" xfId="0" applyFont="1" applyBorder="1"/>
    <xf numFmtId="0" fontId="16" fillId="0" borderId="5" xfId="2" applyFont="1" applyBorder="1" applyAlignment="1"/>
    <xf numFmtId="0" fontId="14" fillId="3" borderId="2" xfId="0" applyFont="1" applyFill="1" applyBorder="1"/>
    <xf numFmtId="44" fontId="14" fillId="0" borderId="7" xfId="1" applyFont="1" applyBorder="1"/>
    <xf numFmtId="44" fontId="15" fillId="0" borderId="18" xfId="1" applyFont="1" applyBorder="1"/>
    <xf numFmtId="44" fontId="14" fillId="3" borderId="4" xfId="1" applyFont="1" applyFill="1" applyBorder="1"/>
    <xf numFmtId="44" fontId="15" fillId="0" borderId="2" xfId="0" applyNumberFormat="1" applyFont="1" applyBorder="1"/>
    <xf numFmtId="0" fontId="14" fillId="2" borderId="2" xfId="0" applyFont="1" applyFill="1" applyBorder="1"/>
    <xf numFmtId="164" fontId="15" fillId="2" borderId="2" xfId="1" applyNumberFormat="1" applyFont="1" applyFill="1" applyBorder="1"/>
    <xf numFmtId="0" fontId="15" fillId="0" borderId="0" xfId="0" applyFont="1"/>
    <xf numFmtId="44" fontId="14" fillId="3" borderId="3" xfId="1" applyFont="1" applyFill="1" applyBorder="1"/>
    <xf numFmtId="44" fontId="15" fillId="0" borderId="2" xfId="1" applyFont="1" applyBorder="1"/>
    <xf numFmtId="44" fontId="14" fillId="3" borderId="8" xfId="1" applyFont="1" applyFill="1" applyBorder="1"/>
    <xf numFmtId="0" fontId="14" fillId="5" borderId="2" xfId="0" applyFont="1" applyFill="1" applyBorder="1"/>
    <xf numFmtId="0" fontId="0" fillId="5" borderId="2" xfId="0" applyFill="1" applyBorder="1"/>
    <xf numFmtId="44" fontId="14" fillId="0" borderId="20" xfId="1" applyFont="1" applyFill="1" applyBorder="1" applyAlignment="1" applyProtection="1"/>
    <xf numFmtId="44" fontId="14" fillId="0" borderId="7" xfId="1" applyFont="1" applyFill="1" applyBorder="1" applyAlignment="1" applyProtection="1"/>
    <xf numFmtId="44" fontId="14" fillId="3" borderId="1" xfId="1" applyFont="1" applyFill="1" applyBorder="1" applyAlignment="1"/>
    <xf numFmtId="0" fontId="21" fillId="0" borderId="0" xfId="0" applyFont="1"/>
    <xf numFmtId="0" fontId="15" fillId="0" borderId="17" xfId="0" applyFont="1" applyBorder="1"/>
    <xf numFmtId="0" fontId="14" fillId="0" borderId="5" xfId="0" applyFont="1" applyBorder="1"/>
    <xf numFmtId="44" fontId="14" fillId="0" borderId="5" xfId="1" applyFont="1" applyBorder="1"/>
    <xf numFmtId="0" fontId="14" fillId="0" borderId="5" xfId="0" applyFont="1" applyBorder="1" applyAlignment="1">
      <alignment horizontal="center"/>
    </xf>
    <xf numFmtId="44" fontId="14" fillId="0" borderId="5" xfId="1" applyFont="1" applyFill="1" applyBorder="1" applyAlignment="1"/>
    <xf numFmtId="44" fontId="15" fillId="0" borderId="27" xfId="1" applyFont="1" applyFill="1" applyBorder="1" applyAlignment="1" applyProtection="1"/>
    <xf numFmtId="44" fontId="14" fillId="3" borderId="3" xfId="1" applyFont="1" applyFill="1" applyBorder="1" applyAlignment="1"/>
    <xf numFmtId="44" fontId="15" fillId="0" borderId="27" xfId="0" applyNumberFormat="1" applyFont="1" applyBorder="1" applyAlignment="1">
      <alignment horizontal="left"/>
    </xf>
    <xf numFmtId="0" fontId="14" fillId="0" borderId="18" xfId="0" applyFont="1" applyBorder="1" applyAlignment="1">
      <alignment horizontal="center"/>
    </xf>
    <xf numFmtId="44" fontId="15" fillId="0" borderId="18" xfId="0" applyNumberFormat="1" applyFont="1" applyBorder="1"/>
    <xf numFmtId="44" fontId="15" fillId="0" borderId="27" xfId="1" applyFont="1" applyBorder="1"/>
    <xf numFmtId="0" fontId="8" fillId="0" borderId="0" xfId="0" applyFont="1"/>
    <xf numFmtId="0" fontId="24" fillId="0" borderId="30" xfId="0" applyFont="1" applyBorder="1" applyAlignment="1">
      <alignment horizontal="left" indent="1"/>
    </xf>
    <xf numFmtId="0" fontId="24" fillId="0" borderId="31" xfId="0" applyFont="1" applyBorder="1" applyAlignment="1">
      <alignment horizontal="left" indent="1"/>
    </xf>
    <xf numFmtId="0" fontId="24" fillId="0" borderId="15" xfId="0" applyFont="1" applyBorder="1"/>
    <xf numFmtId="0" fontId="24" fillId="0" borderId="16" xfId="0" applyFont="1" applyBorder="1"/>
    <xf numFmtId="0" fontId="23" fillId="0" borderId="15" xfId="0" applyFont="1" applyBorder="1"/>
    <xf numFmtId="165" fontId="24" fillId="0" borderId="16" xfId="0" applyNumberFormat="1" applyFont="1" applyBorder="1"/>
    <xf numFmtId="0" fontId="24" fillId="0" borderId="17" xfId="0" applyFont="1" applyBorder="1"/>
    <xf numFmtId="44" fontId="24" fillId="3" borderId="9" xfId="1" applyFont="1" applyFill="1" applyBorder="1" applyAlignment="1" applyProtection="1"/>
    <xf numFmtId="44" fontId="14" fillId="0" borderId="16" xfId="1" applyFont="1" applyBorder="1"/>
    <xf numFmtId="44" fontId="23" fillId="5" borderId="2" xfId="1" applyFont="1" applyFill="1" applyBorder="1" applyAlignment="1" applyProtection="1"/>
    <xf numFmtId="0" fontId="0" fillId="0" borderId="13" xfId="0" applyBorder="1"/>
    <xf numFmtId="0" fontId="0" fillId="0" borderId="14" xfId="0" applyBorder="1"/>
    <xf numFmtId="0" fontId="0" fillId="0" borderId="19" xfId="0" applyBorder="1"/>
    <xf numFmtId="0" fontId="16" fillId="0" borderId="0" xfId="2" applyFont="1" applyFill="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xf>
    <xf numFmtId="0" fontId="15" fillId="0" borderId="0" xfId="0" applyFont="1" applyAlignment="1">
      <alignment horizontal="left" vertical="top"/>
    </xf>
    <xf numFmtId="0" fontId="15" fillId="0" borderId="0" xfId="0" applyFont="1" applyAlignment="1">
      <alignment horizontal="left" vertical="top" wrapText="1"/>
    </xf>
    <xf numFmtId="0" fontId="21" fillId="0" borderId="0" xfId="2" applyFont="1" applyFill="1" applyBorder="1" applyAlignment="1">
      <alignment horizontal="left" vertical="top" wrapText="1"/>
    </xf>
    <xf numFmtId="0" fontId="16" fillId="0" borderId="0" xfId="2" applyFont="1" applyFill="1" applyBorder="1" applyAlignment="1"/>
    <xf numFmtId="0" fontId="0" fillId="3" borderId="2" xfId="0" applyFill="1" applyBorder="1"/>
    <xf numFmtId="0" fontId="25" fillId="0" borderId="15" xfId="0" applyFont="1" applyBorder="1"/>
    <xf numFmtId="0" fontId="26" fillId="0" borderId="0" xfId="0" applyFont="1"/>
    <xf numFmtId="0" fontId="26" fillId="0" borderId="16" xfId="0" applyFont="1" applyBorder="1"/>
    <xf numFmtId="0" fontId="28" fillId="0" borderId="0" xfId="2" applyFont="1" applyBorder="1"/>
    <xf numFmtId="0" fontId="26" fillId="0" borderId="5" xfId="0" applyFont="1" applyBorder="1"/>
    <xf numFmtId="0" fontId="26" fillId="0" borderId="18" xfId="0" applyFont="1" applyBorder="1"/>
    <xf numFmtId="0" fontId="26" fillId="0" borderId="13" xfId="0" applyFont="1" applyBorder="1"/>
    <xf numFmtId="0" fontId="29" fillId="0" borderId="14" xfId="2" applyFont="1" applyBorder="1" applyAlignment="1">
      <alignment horizontal="left" vertical="top" wrapText="1"/>
    </xf>
    <xf numFmtId="0" fontId="26" fillId="0" borderId="14" xfId="0" applyFont="1" applyBorder="1"/>
    <xf numFmtId="0" fontId="26" fillId="0" borderId="14" xfId="0" applyFont="1" applyBorder="1" applyAlignment="1">
      <alignment horizontal="left"/>
    </xf>
    <xf numFmtId="0" fontId="26" fillId="0" borderId="19" xfId="0" applyFont="1" applyBorder="1"/>
    <xf numFmtId="0" fontId="26" fillId="0" borderId="15" xfId="0" applyFont="1" applyBorder="1"/>
    <xf numFmtId="0" fontId="29" fillId="0" borderId="0" xfId="2" applyFont="1" applyBorder="1" applyAlignment="1">
      <alignment horizontal="left" vertical="top" wrapText="1"/>
    </xf>
    <xf numFmtId="0" fontId="26" fillId="0" borderId="0" xfId="0" applyFont="1" applyAlignment="1">
      <alignment horizontal="left"/>
    </xf>
    <xf numFmtId="0" fontId="26" fillId="0" borderId="17" xfId="0" applyFont="1" applyBorder="1"/>
    <xf numFmtId="0" fontId="26" fillId="0" borderId="5" xfId="0" applyFont="1" applyBorder="1" applyAlignment="1">
      <alignment horizontal="left" vertical="top"/>
    </xf>
    <xf numFmtId="0" fontId="29" fillId="0" borderId="5" xfId="2" applyFont="1" applyBorder="1" applyAlignment="1">
      <alignment horizontal="left" vertical="top" wrapText="1"/>
    </xf>
    <xf numFmtId="0" fontId="26" fillId="0" borderId="5" xfId="0" applyFont="1" applyBorder="1" applyAlignment="1">
      <alignment horizontal="left"/>
    </xf>
    <xf numFmtId="44" fontId="17" fillId="5" borderId="1" xfId="1" applyFont="1" applyFill="1" applyBorder="1" applyAlignment="1"/>
    <xf numFmtId="0" fontId="0" fillId="0" borderId="15" xfId="0" applyBorder="1"/>
    <xf numFmtId="0" fontId="21" fillId="0" borderId="0" xfId="2" applyFont="1" applyBorder="1" applyAlignment="1">
      <alignment horizontal="left"/>
    </xf>
    <xf numFmtId="164" fontId="26" fillId="0" borderId="0" xfId="1" applyNumberFormat="1" applyFont="1" applyBorder="1"/>
    <xf numFmtId="164" fontId="26" fillId="0" borderId="0" xfId="0" applyNumberFormat="1" applyFont="1"/>
    <xf numFmtId="0" fontId="29" fillId="0" borderId="0" xfId="2" applyFont="1" applyBorder="1"/>
    <xf numFmtId="164" fontId="20" fillId="2" borderId="6" xfId="4" applyNumberFormat="1" applyFont="1" applyFill="1" applyBorder="1" applyAlignment="1">
      <alignment horizontal="left"/>
    </xf>
    <xf numFmtId="44" fontId="17" fillId="5" borderId="1" xfId="1" applyFont="1" applyFill="1" applyBorder="1"/>
    <xf numFmtId="44" fontId="14" fillId="3" borderId="7" xfId="1" applyFont="1" applyFill="1" applyBorder="1"/>
    <xf numFmtId="44" fontId="14" fillId="3" borderId="38" xfId="1" applyFont="1" applyFill="1" applyBorder="1"/>
    <xf numFmtId="44" fontId="14" fillId="3" borderId="9" xfId="1" applyFont="1" applyFill="1" applyBorder="1"/>
    <xf numFmtId="0" fontId="15" fillId="0" borderId="10" xfId="0" applyFont="1" applyBorder="1"/>
    <xf numFmtId="0" fontId="16" fillId="0" borderId="11" xfId="2" applyFont="1" applyBorder="1" applyAlignment="1"/>
    <xf numFmtId="44" fontId="14" fillId="0" borderId="11" xfId="1" applyFont="1" applyBorder="1"/>
    <xf numFmtId="0" fontId="14" fillId="0" borderId="12" xfId="0" applyFont="1" applyBorder="1" applyAlignment="1">
      <alignment horizontal="center"/>
    </xf>
    <xf numFmtId="44" fontId="15" fillId="0" borderId="12" xfId="1" applyFont="1" applyBorder="1"/>
    <xf numFmtId="0" fontId="14" fillId="0" borderId="11" xfId="0" applyFont="1" applyBorder="1"/>
    <xf numFmtId="44" fontId="14" fillId="0" borderId="11" xfId="1" applyFont="1" applyFill="1" applyBorder="1"/>
    <xf numFmtId="0" fontId="16" fillId="0" borderId="13" xfId="2" applyFont="1" applyFill="1" applyBorder="1"/>
    <xf numFmtId="0" fontId="16" fillId="0" borderId="17" xfId="2" applyFont="1" applyFill="1" applyBorder="1"/>
    <xf numFmtId="0" fontId="14" fillId="0" borderId="19" xfId="0" applyFont="1" applyBorder="1"/>
    <xf numFmtId="0" fontId="14" fillId="0" borderId="18" xfId="0" applyFont="1" applyBorder="1"/>
    <xf numFmtId="0" fontId="24" fillId="0" borderId="39" xfId="0" applyFont="1" applyBorder="1" applyAlignment="1">
      <alignment horizontal="left" indent="1"/>
    </xf>
    <xf numFmtId="0" fontId="23" fillId="0" borderId="10" xfId="0" applyFont="1" applyBorder="1"/>
    <xf numFmtId="44" fontId="23" fillId="0" borderId="2" xfId="1" applyFont="1" applyFill="1" applyBorder="1" applyAlignment="1" applyProtection="1"/>
    <xf numFmtId="44" fontId="24" fillId="0" borderId="1" xfId="1" applyFont="1" applyFill="1" applyBorder="1" applyAlignment="1" applyProtection="1"/>
    <xf numFmtId="44" fontId="24" fillId="0" borderId="6" xfId="1" applyFont="1" applyFill="1" applyBorder="1" applyAlignment="1" applyProtection="1"/>
    <xf numFmtId="0" fontId="24" fillId="0" borderId="40" xfId="0" applyFont="1" applyBorder="1" applyAlignment="1">
      <alignment horizontal="left" indent="1"/>
    </xf>
    <xf numFmtId="44" fontId="14" fillId="0" borderId="1" xfId="1" applyFont="1" applyBorder="1"/>
    <xf numFmtId="0" fontId="24" fillId="0" borderId="43" xfId="0" applyFont="1" applyBorder="1" applyAlignment="1">
      <alignment horizontal="left" indent="1"/>
    </xf>
    <xf numFmtId="164" fontId="20" fillId="6" borderId="6" xfId="4" applyNumberFormat="1" applyFont="1" applyFill="1" applyBorder="1" applyAlignment="1">
      <alignment horizontal="left"/>
    </xf>
    <xf numFmtId="164" fontId="20" fillId="0" borderId="6" xfId="4" applyNumberFormat="1" applyFont="1" applyFill="1" applyBorder="1" applyAlignment="1">
      <alignment horizontal="left"/>
    </xf>
    <xf numFmtId="164" fontId="15" fillId="0" borderId="16" xfId="1" applyNumberFormat="1" applyFont="1" applyFill="1" applyBorder="1" applyAlignment="1">
      <alignment horizontal="left"/>
    </xf>
    <xf numFmtId="164" fontId="20" fillId="0" borderId="0" xfId="4" applyNumberFormat="1" applyFont="1" applyFill="1" applyBorder="1" applyAlignment="1">
      <alignment horizontal="left"/>
    </xf>
    <xf numFmtId="164" fontId="14" fillId="0" borderId="0" xfId="0" applyNumberFormat="1" applyFont="1" applyAlignment="1">
      <alignment horizontal="left"/>
    </xf>
    <xf numFmtId="164" fontId="20" fillId="2" borderId="1" xfId="4" applyNumberFormat="1" applyFont="1" applyFill="1" applyBorder="1" applyAlignment="1">
      <alignment horizontal="left"/>
    </xf>
    <xf numFmtId="164" fontId="20" fillId="2" borderId="23" xfId="4" applyNumberFormat="1" applyFont="1" applyFill="1" applyBorder="1" applyAlignment="1">
      <alignment horizontal="left"/>
    </xf>
    <xf numFmtId="0" fontId="15" fillId="0" borderId="26" xfId="0" applyFont="1" applyBorder="1" applyAlignment="1">
      <alignment horizontal="left"/>
    </xf>
    <xf numFmtId="0" fontId="15" fillId="0" borderId="23" xfId="0" applyFont="1" applyBorder="1" applyAlignment="1">
      <alignment horizontal="right"/>
    </xf>
    <xf numFmtId="0" fontId="17" fillId="0" borderId="26" xfId="2" applyFont="1" applyFill="1" applyBorder="1" applyAlignment="1"/>
    <xf numFmtId="0" fontId="16" fillId="0" borderId="26" xfId="2" applyFont="1" applyFill="1" applyBorder="1" applyAlignment="1"/>
    <xf numFmtId="0" fontId="14" fillId="0" borderId="23" xfId="0" applyFont="1" applyBorder="1"/>
    <xf numFmtId="0" fontId="16" fillId="0" borderId="25" xfId="2" applyFont="1" applyFill="1" applyBorder="1"/>
    <xf numFmtId="0" fontId="14" fillId="0" borderId="26" xfId="0" applyFont="1" applyBorder="1"/>
    <xf numFmtId="0" fontId="16" fillId="0" borderId="26" xfId="2" applyFont="1" applyBorder="1"/>
    <xf numFmtId="0" fontId="15" fillId="0" borderId="26" xfId="0" applyFont="1" applyBorder="1" applyAlignment="1">
      <alignment horizontal="right"/>
    </xf>
    <xf numFmtId="164" fontId="20" fillId="0" borderId="42" xfId="4" applyNumberFormat="1" applyFont="1" applyFill="1" applyBorder="1" applyAlignment="1">
      <alignment horizontal="left"/>
    </xf>
    <xf numFmtId="164" fontId="14" fillId="0" borderId="42" xfId="0" applyNumberFormat="1" applyFont="1" applyBorder="1" applyAlignment="1">
      <alignment horizontal="left"/>
    </xf>
    <xf numFmtId="164" fontId="15" fillId="0" borderId="2" xfId="0" applyNumberFormat="1" applyFont="1" applyBorder="1"/>
    <xf numFmtId="164" fontId="15" fillId="0" borderId="16" xfId="1" applyNumberFormat="1" applyFont="1" applyFill="1" applyBorder="1"/>
    <xf numFmtId="164" fontId="15" fillId="2" borderId="1" xfId="0" applyNumberFormat="1" applyFont="1" applyFill="1" applyBorder="1"/>
    <xf numFmtId="164" fontId="14" fillId="0" borderId="4" xfId="0" applyNumberFormat="1" applyFont="1" applyBorder="1" applyAlignment="1">
      <alignment horizontal="left"/>
    </xf>
    <xf numFmtId="164" fontId="15" fillId="0" borderId="1" xfId="0" applyNumberFormat="1" applyFont="1" applyBorder="1"/>
    <xf numFmtId="164" fontId="15" fillId="0" borderId="44" xfId="0" applyNumberFormat="1" applyFont="1" applyBorder="1"/>
    <xf numFmtId="0" fontId="32" fillId="0" borderId="5" xfId="2" applyFont="1" applyBorder="1"/>
    <xf numFmtId="0" fontId="33" fillId="0" borderId="5" xfId="2" applyFont="1" applyBorder="1" applyAlignment="1"/>
    <xf numFmtId="0" fontId="25" fillId="0" borderId="0" xfId="0" applyFont="1"/>
    <xf numFmtId="0" fontId="5" fillId="0" borderId="26" xfId="0" applyFont="1" applyBorder="1"/>
    <xf numFmtId="0" fontId="33" fillId="0" borderId="26" xfId="2" applyFont="1" applyBorder="1" applyAlignment="1">
      <alignment horizontal="left" vertical="top" wrapText="1"/>
    </xf>
    <xf numFmtId="0" fontId="5" fillId="0" borderId="32" xfId="0" applyFont="1" applyBorder="1"/>
    <xf numFmtId="0" fontId="33" fillId="0" borderId="32" xfId="2" applyFont="1" applyBorder="1" applyAlignment="1">
      <alignment horizontal="left" vertical="top" wrapText="1"/>
    </xf>
    <xf numFmtId="0" fontId="0" fillId="0" borderId="16" xfId="0" applyBorder="1"/>
    <xf numFmtId="0" fontId="0" fillId="0" borderId="35" xfId="0" applyBorder="1"/>
    <xf numFmtId="0" fontId="0" fillId="0" borderId="36" xfId="0" applyBorder="1"/>
    <xf numFmtId="0" fontId="0" fillId="0" borderId="37" xfId="0" applyBorder="1"/>
    <xf numFmtId="0" fontId="25" fillId="0" borderId="42" xfId="0" applyFont="1" applyBorder="1"/>
    <xf numFmtId="0" fontId="26" fillId="0" borderId="41" xfId="0" applyFont="1" applyBorder="1"/>
    <xf numFmtId="0" fontId="3" fillId="0" borderId="25" xfId="2" applyFill="1" applyBorder="1" applyAlignment="1"/>
    <xf numFmtId="0" fontId="15" fillId="7" borderId="10" xfId="0" applyFont="1" applyFill="1" applyBorder="1"/>
    <xf numFmtId="0" fontId="15" fillId="7" borderId="11" xfId="0" applyFont="1" applyFill="1" applyBorder="1"/>
    <xf numFmtId="0" fontId="15" fillId="7" borderId="25" xfId="0" applyFont="1" applyFill="1" applyBorder="1" applyAlignment="1">
      <alignment horizontal="left"/>
    </xf>
    <xf numFmtId="0" fontId="15" fillId="7" borderId="26" xfId="0" applyFont="1" applyFill="1" applyBorder="1" applyAlignment="1">
      <alignment horizontal="left"/>
    </xf>
    <xf numFmtId="0" fontId="15" fillId="7" borderId="35" xfId="0" applyFont="1" applyFill="1" applyBorder="1" applyAlignment="1">
      <alignment horizontal="left"/>
    </xf>
    <xf numFmtId="0" fontId="3" fillId="7" borderId="36" xfId="2" applyFill="1" applyBorder="1" applyAlignment="1">
      <alignment horizontal="left"/>
    </xf>
    <xf numFmtId="0" fontId="15" fillId="7" borderId="36" xfId="0" applyFont="1" applyFill="1" applyBorder="1" applyAlignment="1">
      <alignment horizontal="left"/>
    </xf>
    <xf numFmtId="0" fontId="14" fillId="7" borderId="11" xfId="0" applyFont="1" applyFill="1" applyBorder="1"/>
    <xf numFmtId="0" fontId="14" fillId="7" borderId="12" xfId="0" applyFont="1" applyFill="1" applyBorder="1"/>
    <xf numFmtId="0" fontId="11" fillId="7" borderId="11" xfId="0" applyFont="1" applyFill="1" applyBorder="1"/>
    <xf numFmtId="0" fontId="10" fillId="7" borderId="11" xfId="0" applyFont="1" applyFill="1" applyBorder="1"/>
    <xf numFmtId="0" fontId="10" fillId="7" borderId="12" xfId="0" applyFont="1" applyFill="1" applyBorder="1"/>
    <xf numFmtId="0" fontId="15" fillId="7" borderId="13" xfId="0" applyFont="1" applyFill="1" applyBorder="1"/>
    <xf numFmtId="0" fontId="14" fillId="7" borderId="14" xfId="0" applyFont="1" applyFill="1" applyBorder="1"/>
    <xf numFmtId="0" fontId="15" fillId="7" borderId="37" xfId="0" applyFont="1" applyFill="1" applyBorder="1" applyAlignment="1">
      <alignment horizontal="right"/>
    </xf>
    <xf numFmtId="0" fontId="15" fillId="7" borderId="23" xfId="0" applyFont="1" applyFill="1" applyBorder="1" applyAlignment="1">
      <alignment horizontal="right"/>
    </xf>
    <xf numFmtId="0" fontId="15" fillId="7" borderId="14" xfId="0" applyFont="1" applyFill="1" applyBorder="1" applyAlignment="1">
      <alignment horizontal="right"/>
    </xf>
    <xf numFmtId="0" fontId="0" fillId="8" borderId="13" xfId="0" applyFill="1" applyBorder="1"/>
    <xf numFmtId="0" fontId="0" fillId="8" borderId="14" xfId="0" applyFill="1" applyBorder="1"/>
    <xf numFmtId="0" fontId="0" fillId="8" borderId="19" xfId="0" applyFill="1" applyBorder="1"/>
    <xf numFmtId="0" fontId="0" fillId="8" borderId="15" xfId="0" applyFill="1" applyBorder="1"/>
    <xf numFmtId="0" fontId="6" fillId="8" borderId="15" xfId="0" applyFont="1" applyFill="1" applyBorder="1"/>
    <xf numFmtId="0" fontId="6" fillId="8" borderId="17" xfId="0" applyFont="1" applyFill="1" applyBorder="1"/>
    <xf numFmtId="0" fontId="7" fillId="8" borderId="5" xfId="0" applyFont="1" applyFill="1" applyBorder="1"/>
    <xf numFmtId="0" fontId="19" fillId="8" borderId="5" xfId="0" applyFont="1" applyFill="1" applyBorder="1"/>
    <xf numFmtId="0" fontId="6" fillId="8" borderId="5" xfId="0" applyFont="1" applyFill="1" applyBorder="1"/>
    <xf numFmtId="0" fontId="6" fillId="8" borderId="18" xfId="0" applyFont="1" applyFill="1" applyBorder="1"/>
    <xf numFmtId="0" fontId="19" fillId="8" borderId="0" xfId="0" applyFont="1" applyFill="1"/>
    <xf numFmtId="0" fontId="0" fillId="8" borderId="16" xfId="0" applyFill="1" applyBorder="1"/>
    <xf numFmtId="0" fontId="6" fillId="8" borderId="16" xfId="0" applyFont="1" applyFill="1" applyBorder="1"/>
    <xf numFmtId="0" fontId="6" fillId="8" borderId="16" xfId="0" applyFont="1" applyFill="1" applyBorder="1" applyAlignment="1">
      <alignment wrapText="1"/>
    </xf>
    <xf numFmtId="0" fontId="0" fillId="8" borderId="14" xfId="0" applyFill="1" applyBorder="1" applyAlignment="1">
      <alignment horizontal="left"/>
    </xf>
    <xf numFmtId="0" fontId="2" fillId="8" borderId="16" xfId="0" applyFont="1" applyFill="1" applyBorder="1"/>
    <xf numFmtId="0" fontId="26" fillId="8" borderId="0" xfId="0" applyFont="1" applyFill="1"/>
    <xf numFmtId="0" fontId="26" fillId="8" borderId="0" xfId="0" applyFont="1" applyFill="1" applyAlignment="1">
      <alignment horizontal="left" vertical="top" wrapText="1"/>
    </xf>
    <xf numFmtId="0" fontId="4" fillId="8" borderId="15" xfId="0" applyFont="1" applyFill="1" applyBorder="1" applyAlignment="1">
      <alignment horizontal="center"/>
    </xf>
    <xf numFmtId="0" fontId="4" fillId="8" borderId="15" xfId="0" quotePrefix="1" applyFont="1" applyFill="1" applyBorder="1" applyAlignment="1">
      <alignment horizontal="center"/>
    </xf>
    <xf numFmtId="0" fontId="14" fillId="8" borderId="0" xfId="0" applyFont="1" applyFill="1"/>
    <xf numFmtId="0" fontId="14" fillId="8" borderId="0" xfId="0" applyFont="1" applyFill="1" applyAlignment="1">
      <alignment horizontal="left"/>
    </xf>
    <xf numFmtId="0" fontId="15" fillId="8" borderId="0" xfId="0" applyFont="1" applyFill="1"/>
    <xf numFmtId="44" fontId="14" fillId="8" borderId="0" xfId="1" applyFont="1" applyFill="1" applyBorder="1"/>
    <xf numFmtId="0" fontId="14" fillId="8" borderId="0" xfId="0" applyFont="1" applyFill="1" applyAlignment="1">
      <alignment horizontal="center"/>
    </xf>
    <xf numFmtId="44" fontId="14" fillId="8" borderId="0" xfId="1" applyFont="1" applyFill="1" applyBorder="1" applyAlignment="1">
      <alignment horizontal="left"/>
    </xf>
    <xf numFmtId="0" fontId="15" fillId="8" borderId="0" xfId="0" applyFont="1" applyFill="1" applyAlignment="1">
      <alignment horizontal="left"/>
    </xf>
    <xf numFmtId="0" fontId="14" fillId="8" borderId="16" xfId="0" applyFont="1" applyFill="1" applyBorder="1"/>
    <xf numFmtId="0" fontId="0" fillId="8" borderId="0" xfId="0" applyFill="1"/>
    <xf numFmtId="0" fontId="14" fillId="8" borderId="5" xfId="0" applyFont="1" applyFill="1" applyBorder="1"/>
    <xf numFmtId="0" fontId="0" fillId="8" borderId="17" xfId="0" applyFill="1" applyBorder="1"/>
    <xf numFmtId="0" fontId="14" fillId="8" borderId="5" xfId="0" applyFont="1" applyFill="1" applyBorder="1" applyAlignment="1">
      <alignment horizontal="left"/>
    </xf>
    <xf numFmtId="0" fontId="16" fillId="8" borderId="0" xfId="2" applyFont="1" applyFill="1" applyBorder="1" applyAlignment="1"/>
    <xf numFmtId="44" fontId="14" fillId="8" borderId="0" xfId="0" applyNumberFormat="1" applyFont="1" applyFill="1"/>
    <xf numFmtId="0" fontId="14" fillId="8" borderId="18" xfId="0" applyFont="1" applyFill="1" applyBorder="1"/>
    <xf numFmtId="0" fontId="2" fillId="8" borderId="15" xfId="0" applyFont="1" applyFill="1" applyBorder="1"/>
    <xf numFmtId="0" fontId="2" fillId="8" borderId="0" xfId="0" applyFont="1" applyFill="1"/>
    <xf numFmtId="0" fontId="4" fillId="8" borderId="0" xfId="0" applyFont="1" applyFill="1" applyAlignment="1">
      <alignment horizontal="center"/>
    </xf>
    <xf numFmtId="0" fontId="4" fillId="8" borderId="0" xfId="0" quotePrefix="1" applyFont="1" applyFill="1" applyAlignment="1">
      <alignment horizontal="center"/>
    </xf>
    <xf numFmtId="0" fontId="9" fillId="8" borderId="13" xfId="0" applyFont="1" applyFill="1" applyBorder="1"/>
    <xf numFmtId="0" fontId="9" fillId="8" borderId="14" xfId="0" applyFont="1" applyFill="1" applyBorder="1"/>
    <xf numFmtId="0" fontId="22" fillId="8" borderId="16" xfId="0" applyFont="1" applyFill="1" applyBorder="1"/>
    <xf numFmtId="0" fontId="26" fillId="8" borderId="0" xfId="0" applyFont="1" applyFill="1" applyAlignment="1">
      <alignment horizontal="left"/>
    </xf>
    <xf numFmtId="0" fontId="29" fillId="0" borderId="41" xfId="2" applyFont="1" applyBorder="1"/>
    <xf numFmtId="0" fontId="14" fillId="0" borderId="1" xfId="0" applyFont="1" applyBorder="1"/>
    <xf numFmtId="0" fontId="36" fillId="0" borderId="0" xfId="0" applyFont="1"/>
    <xf numFmtId="0" fontId="10" fillId="0" borderId="1" xfId="0" applyFont="1" applyBorder="1"/>
    <xf numFmtId="0" fontId="15" fillId="0" borderId="37" xfId="0" applyFont="1" applyBorder="1" applyAlignment="1">
      <alignment horizontal="right"/>
    </xf>
    <xf numFmtId="44" fontId="14" fillId="0" borderId="1" xfId="0" applyNumberFormat="1" applyFont="1" applyBorder="1" applyAlignment="1">
      <alignment horizontal="left"/>
    </xf>
    <xf numFmtId="0" fontId="14" fillId="0" borderId="37" xfId="0" applyFont="1" applyBorder="1"/>
    <xf numFmtId="42" fontId="15" fillId="0" borderId="1" xfId="0" applyNumberFormat="1" applyFont="1" applyBorder="1" applyAlignment="1">
      <alignment horizontal="left"/>
    </xf>
    <xf numFmtId="0" fontId="10" fillId="7" borderId="14" xfId="0" applyFont="1" applyFill="1" applyBorder="1"/>
    <xf numFmtId="0" fontId="10" fillId="7" borderId="19" xfId="0" applyFont="1" applyFill="1" applyBorder="1"/>
    <xf numFmtId="0" fontId="11" fillId="7" borderId="13" xfId="0" applyFont="1" applyFill="1" applyBorder="1"/>
    <xf numFmtId="0" fontId="32" fillId="0" borderId="10" xfId="2" applyFont="1" applyFill="1" applyBorder="1"/>
    <xf numFmtId="0" fontId="10" fillId="0" borderId="11" xfId="0" applyFont="1" applyBorder="1"/>
    <xf numFmtId="0" fontId="11" fillId="7" borderId="45" xfId="0" applyFont="1" applyFill="1" applyBorder="1" applyAlignment="1">
      <alignment horizontal="left" vertical="top"/>
    </xf>
    <xf numFmtId="0" fontId="5" fillId="7" borderId="46" xfId="0" applyFont="1" applyFill="1" applyBorder="1"/>
    <xf numFmtId="0" fontId="11" fillId="7" borderId="46" xfId="0" applyFont="1" applyFill="1" applyBorder="1" applyAlignment="1">
      <alignment horizontal="left" vertical="top" wrapText="1"/>
    </xf>
    <xf numFmtId="0" fontId="10" fillId="7" borderId="46" xfId="0" applyFont="1" applyFill="1" applyBorder="1"/>
    <xf numFmtId="0" fontId="10" fillId="7" borderId="47" xfId="0" applyFont="1" applyFill="1" applyBorder="1"/>
    <xf numFmtId="0" fontId="10" fillId="0" borderId="7" xfId="0" applyFont="1" applyBorder="1"/>
    <xf numFmtId="44" fontId="14" fillId="0" borderId="7" xfId="1" applyFont="1" applyFill="1" applyBorder="1" applyAlignment="1"/>
    <xf numFmtId="0" fontId="10" fillId="0" borderId="48" xfId="0" applyFont="1" applyBorder="1" applyAlignment="1">
      <alignment horizontal="left" vertical="top"/>
    </xf>
    <xf numFmtId="0" fontId="5" fillId="0" borderId="29" xfId="0" applyFont="1" applyBorder="1"/>
    <xf numFmtId="0" fontId="33" fillId="0" borderId="29" xfId="2" applyFont="1" applyBorder="1" applyAlignment="1">
      <alignment horizontal="left" vertical="top" wrapText="1"/>
    </xf>
    <xf numFmtId="0" fontId="10" fillId="0" borderId="3" xfId="0" applyFont="1" applyBorder="1"/>
    <xf numFmtId="44" fontId="14" fillId="0" borderId="49" xfId="1" applyFont="1" applyFill="1" applyBorder="1" applyAlignment="1"/>
    <xf numFmtId="0" fontId="17" fillId="0" borderId="25" xfId="0" applyFont="1" applyBorder="1" applyAlignment="1">
      <alignment horizontal="right"/>
    </xf>
    <xf numFmtId="0" fontId="0" fillId="0" borderId="23" xfId="0" applyBorder="1"/>
    <xf numFmtId="0" fontId="17" fillId="0" borderId="1" xfId="0" applyFont="1" applyBorder="1"/>
    <xf numFmtId="0" fontId="29" fillId="0" borderId="26" xfId="2" applyFont="1" applyBorder="1" applyAlignment="1">
      <alignment horizontal="left" vertical="top" wrapText="1"/>
    </xf>
    <xf numFmtId="0" fontId="38" fillId="0" borderId="0" xfId="0" applyFont="1"/>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14" fillId="0" borderId="19" xfId="0" applyFont="1" applyBorder="1" applyAlignment="1">
      <alignment horizontal="left" vertical="top" wrapText="1"/>
    </xf>
    <xf numFmtId="0" fontId="14" fillId="0" borderId="15" xfId="0" applyFont="1" applyBorder="1" applyAlignment="1">
      <alignment horizontal="left" vertical="top" wrapText="1"/>
    </xf>
    <xf numFmtId="0" fontId="14" fillId="0" borderId="0" xfId="0" applyFont="1" applyAlignment="1">
      <alignment horizontal="left" vertical="top" wrapText="1"/>
    </xf>
    <xf numFmtId="0" fontId="14" fillId="0" borderId="16" xfId="0" applyFont="1" applyBorder="1" applyAlignment="1">
      <alignment horizontal="left" vertical="top" wrapText="1"/>
    </xf>
    <xf numFmtId="0" fontId="14" fillId="0" borderId="17" xfId="0" applyFont="1" applyBorder="1" applyAlignment="1">
      <alignment horizontal="left" vertical="top" wrapText="1"/>
    </xf>
    <xf numFmtId="0" fontId="14" fillId="0" borderId="5" xfId="0" applyFont="1" applyBorder="1" applyAlignment="1">
      <alignment horizontal="left" vertical="top" wrapText="1"/>
    </xf>
    <xf numFmtId="0" fontId="14" fillId="0" borderId="18" xfId="0" applyFont="1" applyBorder="1" applyAlignment="1">
      <alignment horizontal="left" vertical="top" wrapText="1"/>
    </xf>
    <xf numFmtId="0" fontId="13" fillId="7" borderId="13" xfId="0" applyFont="1" applyFill="1" applyBorder="1" applyAlignment="1">
      <alignment horizontal="center" vertical="center"/>
    </xf>
    <xf numFmtId="0" fontId="13" fillId="7" borderId="14"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5" xfId="0" applyFont="1" applyFill="1" applyBorder="1" applyAlignment="1">
      <alignment horizontal="center" vertical="center"/>
    </xf>
    <xf numFmtId="0" fontId="25" fillId="7" borderId="5" xfId="0" applyFont="1" applyFill="1" applyBorder="1" applyAlignment="1">
      <alignment horizontal="center" vertical="top"/>
    </xf>
    <xf numFmtId="0" fontId="25" fillId="7" borderId="18" xfId="0" applyFont="1" applyFill="1" applyBorder="1" applyAlignment="1">
      <alignment horizontal="center" vertical="top"/>
    </xf>
    <xf numFmtId="0" fontId="14" fillId="0" borderId="10" xfId="0" applyFont="1" applyBorder="1" applyAlignment="1">
      <alignment horizontal="center"/>
    </xf>
    <xf numFmtId="0" fontId="14" fillId="0" borderId="12" xfId="0" applyFont="1" applyBorder="1" applyAlignment="1">
      <alignment horizontal="center"/>
    </xf>
    <xf numFmtId="0" fontId="17" fillId="0" borderId="15" xfId="0" applyFont="1" applyBorder="1" applyAlignment="1">
      <alignment vertical="top" wrapText="1"/>
    </xf>
    <xf numFmtId="0" fontId="17" fillId="0" borderId="16" xfId="0" applyFont="1" applyBorder="1" applyAlignment="1">
      <alignment vertical="top" wrapText="1"/>
    </xf>
    <xf numFmtId="0" fontId="17" fillId="0" borderId="17" xfId="0" applyFont="1" applyBorder="1" applyAlignment="1">
      <alignment vertical="top" wrapText="1"/>
    </xf>
    <xf numFmtId="0" fontId="17" fillId="0" borderId="18" xfId="0" applyFont="1" applyBorder="1" applyAlignment="1">
      <alignment vertical="top" wrapText="1"/>
    </xf>
    <xf numFmtId="0" fontId="13" fillId="7" borderId="19" xfId="0" applyFont="1" applyFill="1" applyBorder="1" applyAlignment="1">
      <alignment horizontal="center" vertical="center"/>
    </xf>
    <xf numFmtId="0" fontId="13" fillId="7" borderId="18" xfId="0" applyFont="1" applyFill="1" applyBorder="1" applyAlignment="1">
      <alignment horizontal="center" vertical="center"/>
    </xf>
    <xf numFmtId="165" fontId="24" fillId="0" borderId="16" xfId="0" applyNumberFormat="1" applyFont="1" applyBorder="1" applyAlignment="1">
      <alignment vertical="top" wrapText="1"/>
    </xf>
    <xf numFmtId="165" fontId="24" fillId="0" borderId="18" xfId="0" applyNumberFormat="1" applyFont="1" applyBorder="1" applyAlignment="1">
      <alignment vertical="top" wrapText="1"/>
    </xf>
    <xf numFmtId="0" fontId="23" fillId="7" borderId="10" xfId="0" applyFont="1" applyFill="1" applyBorder="1" applyAlignment="1">
      <alignment horizontal="center" vertical="center"/>
    </xf>
    <xf numFmtId="0" fontId="23" fillId="7" borderId="12" xfId="0" applyFont="1" applyFill="1" applyBorder="1" applyAlignment="1">
      <alignment horizontal="center" vertical="center"/>
    </xf>
    <xf numFmtId="0" fontId="10" fillId="0" borderId="10"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left" vertical="top" wrapText="1"/>
    </xf>
    <xf numFmtId="0" fontId="10" fillId="0" borderId="19"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3" fillId="7" borderId="13"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4" fillId="0" borderId="1" xfId="0" applyFont="1" applyBorder="1"/>
    <xf numFmtId="0" fontId="17" fillId="0" borderId="28" xfId="0" applyFont="1" applyBorder="1"/>
    <xf numFmtId="0" fontId="17" fillId="0" borderId="29" xfId="0" applyFont="1" applyBorder="1"/>
    <xf numFmtId="0" fontId="17" fillId="0" borderId="24" xfId="0" applyFont="1" applyBorder="1"/>
    <xf numFmtId="0" fontId="14" fillId="0" borderId="25" xfId="0" applyFont="1" applyBorder="1" applyAlignment="1">
      <alignment horizontal="left"/>
    </xf>
    <xf numFmtId="0" fontId="14" fillId="0" borderId="23" xfId="0" applyFont="1" applyBorder="1" applyAlignment="1">
      <alignment horizontal="left"/>
    </xf>
    <xf numFmtId="0" fontId="37" fillId="0" borderId="25" xfId="0" applyFont="1" applyBorder="1" applyAlignment="1">
      <alignment horizontal="left"/>
    </xf>
    <xf numFmtId="0" fontId="37" fillId="0" borderId="23" xfId="0" applyFont="1" applyBorder="1" applyAlignment="1">
      <alignment horizontal="left"/>
    </xf>
    <xf numFmtId="0" fontId="15" fillId="7" borderId="33" xfId="0" applyFont="1" applyFill="1" applyBorder="1" applyAlignment="1">
      <alignment horizontal="center"/>
    </xf>
    <xf numFmtId="0" fontId="15" fillId="7" borderId="34" xfId="0" applyFont="1" applyFill="1" applyBorder="1" applyAlignment="1">
      <alignment horizontal="center"/>
    </xf>
    <xf numFmtId="0" fontId="15" fillId="7" borderId="21" xfId="0" applyFont="1" applyFill="1" applyBorder="1" applyAlignment="1">
      <alignment horizontal="center"/>
    </xf>
    <xf numFmtId="0" fontId="15" fillId="7" borderId="10" xfId="0" applyFont="1" applyFill="1" applyBorder="1" applyAlignment="1">
      <alignment horizontal="center"/>
    </xf>
    <xf numFmtId="0" fontId="15" fillId="7" borderId="11" xfId="0" applyFont="1" applyFill="1" applyBorder="1" applyAlignment="1">
      <alignment horizontal="center"/>
    </xf>
    <xf numFmtId="0" fontId="15" fillId="7" borderId="12" xfId="0" applyFont="1" applyFill="1" applyBorder="1" applyAlignment="1">
      <alignment horizontal="center"/>
    </xf>
    <xf numFmtId="0" fontId="16" fillId="0" borderId="4" xfId="2" applyFont="1" applyBorder="1"/>
    <xf numFmtId="0" fontId="17" fillId="0" borderId="1" xfId="0" applyFont="1" applyBorder="1"/>
    <xf numFmtId="0" fontId="15" fillId="7" borderId="25" xfId="0" applyFont="1" applyFill="1" applyBorder="1" applyAlignment="1">
      <alignment horizontal="left"/>
    </xf>
    <xf numFmtId="0" fontId="15" fillId="7" borderId="26" xfId="0" applyFont="1" applyFill="1" applyBorder="1" applyAlignment="1">
      <alignment horizontal="left"/>
    </xf>
    <xf numFmtId="0" fontId="15" fillId="7" borderId="23" xfId="0" applyFont="1" applyFill="1" applyBorder="1" applyAlignment="1">
      <alignment horizontal="left"/>
    </xf>
    <xf numFmtId="0" fontId="10" fillId="0" borderId="5" xfId="0" applyFont="1" applyBorder="1" applyAlignment="1">
      <alignment horizontal="center"/>
    </xf>
    <xf numFmtId="0" fontId="15" fillId="7" borderId="1" xfId="0" applyFont="1" applyFill="1" applyBorder="1" applyAlignment="1">
      <alignment horizontal="center"/>
    </xf>
    <xf numFmtId="0" fontId="15" fillId="7" borderId="13" xfId="0" applyFont="1" applyFill="1" applyBorder="1" applyAlignment="1">
      <alignment horizontal="center"/>
    </xf>
    <xf numFmtId="0" fontId="15" fillId="7" borderId="14" xfId="0" applyFont="1" applyFill="1" applyBorder="1" applyAlignment="1">
      <alignment horizontal="center"/>
    </xf>
    <xf numFmtId="0" fontId="14" fillId="0" borderId="25" xfId="0" applyFont="1" applyBorder="1"/>
    <xf numFmtId="0" fontId="14" fillId="0" borderId="26" xfId="0" applyFont="1" applyBorder="1"/>
    <xf numFmtId="0" fontId="14" fillId="0" borderId="23" xfId="0" applyFont="1" applyBorder="1"/>
    <xf numFmtId="0" fontId="10" fillId="0" borderId="11" xfId="0" applyFont="1" applyBorder="1" applyAlignment="1">
      <alignment horizontal="center"/>
    </xf>
    <xf numFmtId="0" fontId="17" fillId="0" borderId="6" xfId="0" applyFont="1" applyBorder="1"/>
    <xf numFmtId="0" fontId="14" fillId="0" borderId="26" xfId="0" applyFont="1" applyBorder="1" applyAlignment="1">
      <alignment horizontal="left"/>
    </xf>
    <xf numFmtId="0" fontId="15" fillId="0" borderId="13" xfId="0" applyFont="1" applyBorder="1" applyAlignment="1">
      <alignment horizontal="left" vertical="top" wrapText="1"/>
    </xf>
  </cellXfs>
  <cellStyles count="5">
    <cellStyle name="Calculation" xfId="4" builtinId="22"/>
    <cellStyle name="Currency" xfId="1" builtinId="4"/>
    <cellStyle name="Hyperlink" xfId="2" builtinId="8"/>
    <cellStyle name="Normal" xfId="0" builtinId="0"/>
    <cellStyle name="Normal 2" xfId="3" xr:uid="{00000000-0005-0000-0000-000004000000}"/>
  </cellStyles>
  <dxfs count="0"/>
  <tableStyles count="0" defaultTableStyle="TableStyleMedium2" defaultPivotStyle="PivotStyleLight16"/>
  <colors>
    <mruColors>
      <color rgb="FF800000"/>
      <color rgb="FF0000FF"/>
      <color rgb="FFB59A57"/>
      <color rgb="FF003594"/>
      <color rgb="FF852146"/>
      <color rgb="FFFFCD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31750</xdr:colOff>
      <xdr:row>14</xdr:row>
      <xdr:rowOff>31750</xdr:rowOff>
    </xdr:from>
    <xdr:to>
      <xdr:col>10</xdr:col>
      <xdr:colOff>341313</xdr:colOff>
      <xdr:row>16</xdr:row>
      <xdr:rowOff>55562</xdr:rowOff>
    </xdr:to>
    <xdr:sp macro="[0]!Clear_Cells" textlink="">
      <xdr:nvSpPr>
        <xdr:cNvPr id="2" name="Rounded Rectangle 1">
          <a:extLst>
            <a:ext uri="{FF2B5EF4-FFF2-40B4-BE49-F238E27FC236}">
              <a16:creationId xmlns:a16="http://schemas.microsoft.com/office/drawing/2014/main" id="{00000000-0008-0000-0100-000002000000}"/>
            </a:ext>
          </a:extLst>
        </xdr:cNvPr>
        <xdr:cNvSpPr/>
      </xdr:nvSpPr>
      <xdr:spPr>
        <a:xfrm>
          <a:off x="7953375" y="2659063"/>
          <a:ext cx="1531938" cy="436562"/>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100" b="1"/>
            <a:t>RESET</a:t>
          </a:r>
          <a:r>
            <a:rPr lang="en-US" sz="1100" b="1" baseline="0"/>
            <a:t> ALL FIELDS</a:t>
          </a:r>
          <a:endParaRPr lang="en-US"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tudentaid.gov/" TargetMode="External"/><Relationship Id="rId2" Type="http://schemas.openxmlformats.org/officeDocument/2006/relationships/hyperlink" Target="https://sc.edu/study/colleges_schools/medicine_greenville/AppData/Local/Microsoft/Windows/INetCache/Content.Outlook/Z1LIYWE9/my.sc.edu" TargetMode="External"/><Relationship Id="rId1" Type="http://schemas.openxmlformats.org/officeDocument/2006/relationships/hyperlink" Target="https://www.studentloans.gov/" TargetMode="External"/><Relationship Id="rId6" Type="http://schemas.openxmlformats.org/officeDocument/2006/relationships/printerSettings" Target="../printerSettings/printerSettings1.bin"/><Relationship Id="rId5" Type="http://schemas.openxmlformats.org/officeDocument/2006/relationships/hyperlink" Target="http://www.studentaid.gov/" TargetMode="External"/><Relationship Id="rId4" Type="http://schemas.openxmlformats.org/officeDocument/2006/relationships/hyperlink" Target="https://sc.edu/study/colleges_schools/medicine_greenville/AppData/Local/Microsoft/Windows/INetCache/Content.Outlook/Z1LIYWE9/my.sc.ed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uke-energy.com/home" TargetMode="External"/><Relationship Id="rId1" Type="http://schemas.openxmlformats.org/officeDocument/2006/relationships/hyperlink" Target="http://www.piedmontng.com/yourhome/home.aspx"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studentloans.gov/" TargetMode="External"/><Relationship Id="rId7" Type="http://schemas.openxmlformats.org/officeDocument/2006/relationships/printerSettings" Target="../printerSettings/printerSettings3.bin"/><Relationship Id="rId2" Type="http://schemas.openxmlformats.org/officeDocument/2006/relationships/hyperlink" Target="https://my.sc.edu/" TargetMode="External"/><Relationship Id="rId1" Type="http://schemas.openxmlformats.org/officeDocument/2006/relationships/hyperlink" Target="http://www.sc.edu/about/offices_and_divisions/financial_aid/loans/federal_direct_loans/index.php" TargetMode="External"/><Relationship Id="rId6" Type="http://schemas.openxmlformats.org/officeDocument/2006/relationships/hyperlink" Target="https://www.studentloans.gov/" TargetMode="External"/><Relationship Id="rId5" Type="http://schemas.openxmlformats.org/officeDocument/2006/relationships/hyperlink" Target="https://my.sc.edu/" TargetMode="External"/><Relationship Id="rId4" Type="http://schemas.openxmlformats.org/officeDocument/2006/relationships/hyperlink" Target="https://cas.oakland.edu/cas/login?service=https://mysail.oakland.edu/uPortal/Logi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studentloans.gov/" TargetMode="External"/><Relationship Id="rId2" Type="http://schemas.openxmlformats.org/officeDocument/2006/relationships/hyperlink" Target="https://my.sc.edu/" TargetMode="External"/><Relationship Id="rId1" Type="http://schemas.openxmlformats.org/officeDocument/2006/relationships/hyperlink" Target="https://cas.oakland.edu/cas/login?service=https://mysail.oakland.edu/uPortal/Login" TargetMode="External"/><Relationship Id="rId6" Type="http://schemas.openxmlformats.org/officeDocument/2006/relationships/printerSettings" Target="../printerSettings/printerSettings4.bin"/><Relationship Id="rId5" Type="http://schemas.openxmlformats.org/officeDocument/2006/relationships/hyperlink" Target="https://my.sc.edu/" TargetMode="External"/><Relationship Id="rId4" Type="http://schemas.openxmlformats.org/officeDocument/2006/relationships/hyperlink" Target="http://www.sc.edu/about/offices_and_divisions/financial_aid/loans/federal_direct_loans/index.ph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studentloans.gov/" TargetMode="External"/><Relationship Id="rId2" Type="http://schemas.openxmlformats.org/officeDocument/2006/relationships/hyperlink" Target="https://my.sc.edu/" TargetMode="External"/><Relationship Id="rId1" Type="http://schemas.openxmlformats.org/officeDocument/2006/relationships/hyperlink" Target="https://cas.oakland.edu/cas/login?service=https://mysail.oakland.edu/uPortal/Login" TargetMode="External"/><Relationship Id="rId5" Type="http://schemas.openxmlformats.org/officeDocument/2006/relationships/hyperlink" Target="https://my.sc.edu/" TargetMode="External"/><Relationship Id="rId4" Type="http://schemas.openxmlformats.org/officeDocument/2006/relationships/hyperlink" Target="http://www.sc.edu/about/offices_and_divisions/financial_aid/loans/federal_direct_loans/index.ph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studentloans.gov/" TargetMode="External"/><Relationship Id="rId2" Type="http://schemas.openxmlformats.org/officeDocument/2006/relationships/hyperlink" Target="https://my.sc.edu/" TargetMode="External"/><Relationship Id="rId1" Type="http://schemas.openxmlformats.org/officeDocument/2006/relationships/hyperlink" Target="https://cas.oakland.edu/cas/login?service=https://mysail.oakland.edu/uPortal/Login" TargetMode="External"/><Relationship Id="rId5" Type="http://schemas.openxmlformats.org/officeDocument/2006/relationships/hyperlink" Target="https://my.sc.edu/" TargetMode="External"/><Relationship Id="rId4" Type="http://schemas.openxmlformats.org/officeDocument/2006/relationships/hyperlink" Target="http://www.sc.edu/about/offices_and_divisions/financial_aid/loans/federal_direct_loans/index.ph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my.sc.edu/" TargetMode="External"/><Relationship Id="rId1" Type="http://schemas.openxmlformats.org/officeDocument/2006/relationships/hyperlink" Target="http://www.studentai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O41"/>
  <sheetViews>
    <sheetView showGridLines="0" zoomScale="120" zoomScaleNormal="120" zoomScalePageLayoutView="120" workbookViewId="0">
      <selection activeCell="B2" sqref="B2:H3"/>
    </sheetView>
  </sheetViews>
  <sheetFormatPr defaultColWidth="8.85546875" defaultRowHeight="15" x14ac:dyDescent="0.25"/>
  <cols>
    <col min="1" max="1" width="1.42578125" customWidth="1"/>
    <col min="2" max="2" width="7.140625" customWidth="1"/>
    <col min="3" max="3" width="32.85546875" customWidth="1"/>
    <col min="4" max="4" width="9.7109375" customWidth="1"/>
    <col min="5" max="6" width="11.42578125" customWidth="1"/>
    <col min="7" max="7" width="19.42578125" customWidth="1"/>
    <col min="8" max="8" width="29.7109375" customWidth="1"/>
    <col min="9" max="9" width="1.42578125" customWidth="1"/>
  </cols>
  <sheetData>
    <row r="1" spans="1:15" ht="7.5" customHeight="1" thickBot="1" x14ac:dyDescent="0.3">
      <c r="A1" s="205"/>
      <c r="B1" s="206"/>
      <c r="C1" s="206"/>
      <c r="D1" s="206"/>
      <c r="E1" s="206"/>
      <c r="F1" s="206"/>
      <c r="G1" s="206"/>
      <c r="H1" s="206"/>
      <c r="I1" s="168"/>
    </row>
    <row r="2" spans="1:15" ht="15" customHeight="1" x14ac:dyDescent="0.25">
      <c r="A2" s="169"/>
      <c r="B2" s="248" t="s">
        <v>113</v>
      </c>
      <c r="C2" s="249"/>
      <c r="D2" s="249"/>
      <c r="E2" s="249"/>
      <c r="F2" s="249"/>
      <c r="G2" s="249"/>
      <c r="H2" s="249"/>
      <c r="I2" s="177"/>
    </row>
    <row r="3" spans="1:15" ht="15" customHeight="1" thickBot="1" x14ac:dyDescent="0.3">
      <c r="A3" s="169"/>
      <c r="B3" s="250"/>
      <c r="C3" s="251"/>
      <c r="D3" s="251"/>
      <c r="E3" s="251"/>
      <c r="F3" s="251"/>
      <c r="G3" s="251"/>
      <c r="H3" s="251"/>
      <c r="I3" s="177"/>
    </row>
    <row r="4" spans="1:15" ht="7.5" customHeight="1" x14ac:dyDescent="0.25">
      <c r="A4" s="169"/>
      <c r="B4" s="194"/>
      <c r="C4" s="194"/>
      <c r="D4" s="194"/>
      <c r="E4" s="194"/>
      <c r="F4" s="194"/>
      <c r="G4" s="194"/>
      <c r="H4" s="194"/>
      <c r="I4" s="177"/>
    </row>
    <row r="5" spans="1:15" ht="14.25" customHeight="1" thickBot="1" x14ac:dyDescent="0.3">
      <c r="A5" s="169"/>
      <c r="B5" s="143"/>
      <c r="C5" s="144"/>
      <c r="D5" s="144"/>
      <c r="E5" s="144"/>
      <c r="F5" s="144"/>
      <c r="G5" s="144"/>
      <c r="H5" s="145"/>
      <c r="I5" s="177"/>
    </row>
    <row r="6" spans="1:15" ht="18.75" customHeight="1" x14ac:dyDescent="0.3">
      <c r="A6" s="169"/>
      <c r="B6" s="146">
        <v>1</v>
      </c>
      <c r="C6" s="64" t="s">
        <v>25</v>
      </c>
      <c r="D6" s="64"/>
      <c r="E6" s="64"/>
      <c r="F6" s="64"/>
      <c r="G6" s="64"/>
      <c r="H6" s="147"/>
      <c r="I6" s="177"/>
      <c r="K6" s="239" t="s">
        <v>90</v>
      </c>
      <c r="L6" s="240"/>
      <c r="M6" s="240"/>
      <c r="N6" s="240"/>
      <c r="O6" s="241"/>
    </row>
    <row r="7" spans="1:15" ht="18.75" x14ac:dyDescent="0.3">
      <c r="A7" s="169"/>
      <c r="B7" s="146"/>
      <c r="C7" s="64"/>
      <c r="D7" s="64"/>
      <c r="E7" s="64"/>
      <c r="F7" s="64"/>
      <c r="G7" s="64"/>
      <c r="H7" s="147"/>
      <c r="I7" s="177"/>
      <c r="K7" s="242"/>
      <c r="L7" s="243"/>
      <c r="M7" s="243"/>
      <c r="N7" s="243"/>
      <c r="O7" s="244"/>
    </row>
    <row r="8" spans="1:15" ht="18.75" x14ac:dyDescent="0.3">
      <c r="A8" s="169"/>
      <c r="B8" s="146">
        <v>2</v>
      </c>
      <c r="C8" s="64" t="s">
        <v>86</v>
      </c>
      <c r="D8" s="64"/>
      <c r="E8" s="64"/>
      <c r="F8" s="64"/>
      <c r="G8" s="64"/>
      <c r="H8" s="147"/>
      <c r="I8" s="207"/>
      <c r="K8" s="242"/>
      <c r="L8" s="243"/>
      <c r="M8" s="243"/>
      <c r="N8" s="243"/>
      <c r="O8" s="244"/>
    </row>
    <row r="9" spans="1:15" ht="18.75" x14ac:dyDescent="0.3">
      <c r="A9" s="169"/>
      <c r="B9" s="146"/>
      <c r="C9" s="64" t="s">
        <v>87</v>
      </c>
      <c r="D9" s="64"/>
      <c r="E9" s="64"/>
      <c r="F9" s="64"/>
      <c r="G9" s="64"/>
      <c r="H9" s="147"/>
      <c r="I9" s="177"/>
      <c r="K9" s="242"/>
      <c r="L9" s="243"/>
      <c r="M9" s="243"/>
      <c r="N9" s="243"/>
      <c r="O9" s="244"/>
    </row>
    <row r="10" spans="1:15" ht="18.75" x14ac:dyDescent="0.3">
      <c r="A10" s="169"/>
      <c r="B10" s="146"/>
      <c r="C10" s="64"/>
      <c r="D10" s="64"/>
      <c r="E10" s="64"/>
      <c r="F10" s="64"/>
      <c r="G10" s="64"/>
      <c r="H10" s="147"/>
      <c r="I10" s="177"/>
      <c r="K10" s="242"/>
      <c r="L10" s="243"/>
      <c r="M10" s="243"/>
      <c r="N10" s="243"/>
      <c r="O10" s="244"/>
    </row>
    <row r="11" spans="1:15" ht="19.5" thickBot="1" x14ac:dyDescent="0.35">
      <c r="A11" s="169"/>
      <c r="B11" s="146">
        <v>3</v>
      </c>
      <c r="C11" s="64" t="s">
        <v>43</v>
      </c>
      <c r="D11" s="64"/>
      <c r="E11" s="64"/>
      <c r="F11" s="64"/>
      <c r="G11" s="64"/>
      <c r="H11" s="147"/>
      <c r="I11" s="177"/>
      <c r="K11" s="245"/>
      <c r="L11" s="246"/>
      <c r="M11" s="246"/>
      <c r="N11" s="246"/>
      <c r="O11" s="247"/>
    </row>
    <row r="12" spans="1:15" ht="18.75" x14ac:dyDescent="0.3">
      <c r="A12" s="169"/>
      <c r="B12" s="146"/>
      <c r="C12" s="64"/>
      <c r="D12" s="64"/>
      <c r="E12" s="64"/>
      <c r="F12" s="64"/>
      <c r="G12" s="64"/>
      <c r="H12" s="147"/>
      <c r="I12" s="177"/>
    </row>
    <row r="13" spans="1:15" ht="19.5" thickBot="1" x14ac:dyDescent="0.35">
      <c r="A13" s="169"/>
      <c r="B13" s="146">
        <v>4</v>
      </c>
      <c r="C13" s="64" t="s">
        <v>54</v>
      </c>
      <c r="D13" s="64"/>
      <c r="E13" s="64"/>
      <c r="F13" s="64"/>
      <c r="G13" s="64"/>
      <c r="H13" s="209" t="s">
        <v>58</v>
      </c>
      <c r="I13" s="177"/>
    </row>
    <row r="14" spans="1:15" ht="18.75" x14ac:dyDescent="0.3">
      <c r="A14" s="169"/>
      <c r="B14" s="146"/>
      <c r="C14" s="64"/>
      <c r="D14" s="64"/>
      <c r="E14" s="64"/>
      <c r="F14" s="64"/>
      <c r="G14" s="64"/>
      <c r="H14" s="147"/>
      <c r="I14" s="177"/>
      <c r="K14" s="239" t="s">
        <v>91</v>
      </c>
      <c r="L14" s="240"/>
      <c r="M14" s="240"/>
      <c r="N14" s="240"/>
      <c r="O14" s="241"/>
    </row>
    <row r="15" spans="1:15" ht="18.75" x14ac:dyDescent="0.3">
      <c r="A15" s="169"/>
      <c r="B15" s="146">
        <v>5</v>
      </c>
      <c r="C15" s="64" t="s">
        <v>57</v>
      </c>
      <c r="D15" s="64"/>
      <c r="E15" s="64"/>
      <c r="F15" s="64"/>
      <c r="G15" s="66"/>
      <c r="H15" s="147"/>
      <c r="I15" s="177"/>
      <c r="K15" s="242"/>
      <c r="L15" s="243"/>
      <c r="M15" s="243"/>
      <c r="N15" s="243"/>
      <c r="O15" s="244"/>
    </row>
    <row r="16" spans="1:15" ht="18.75" x14ac:dyDescent="0.3">
      <c r="A16" s="169"/>
      <c r="B16" s="146"/>
      <c r="C16" s="64"/>
      <c r="D16" s="64"/>
      <c r="E16" s="64"/>
      <c r="F16" s="64"/>
      <c r="G16" s="66"/>
      <c r="H16" s="147"/>
      <c r="I16" s="177"/>
      <c r="K16" s="242"/>
      <c r="L16" s="243"/>
      <c r="M16" s="243"/>
      <c r="N16" s="243"/>
      <c r="O16" s="244"/>
    </row>
    <row r="17" spans="1:15" ht="18.75" x14ac:dyDescent="0.3">
      <c r="A17" s="169"/>
      <c r="B17" s="146">
        <v>6</v>
      </c>
      <c r="C17" s="64" t="s">
        <v>34</v>
      </c>
      <c r="D17" s="86" t="s">
        <v>59</v>
      </c>
      <c r="E17" s="64" t="s">
        <v>36</v>
      </c>
      <c r="F17" s="64"/>
      <c r="G17" s="66"/>
      <c r="H17" s="147"/>
      <c r="I17" s="177"/>
      <c r="K17" s="242"/>
      <c r="L17" s="243"/>
      <c r="M17" s="243"/>
      <c r="N17" s="243"/>
      <c r="O17" s="244"/>
    </row>
    <row r="18" spans="1:15" ht="19.5" thickBot="1" x14ac:dyDescent="0.35">
      <c r="A18" s="169"/>
      <c r="B18" s="146"/>
      <c r="C18" s="64"/>
      <c r="D18" s="86"/>
      <c r="E18" s="64"/>
      <c r="F18" s="64"/>
      <c r="G18" s="66"/>
      <c r="H18" s="147"/>
      <c r="I18" s="177"/>
      <c r="K18" s="245"/>
      <c r="L18" s="246"/>
      <c r="M18" s="246"/>
      <c r="N18" s="246"/>
      <c r="O18" s="247"/>
    </row>
    <row r="19" spans="1:15" ht="7.5" customHeight="1" x14ac:dyDescent="0.3">
      <c r="A19" s="169"/>
      <c r="B19" s="182"/>
      <c r="C19" s="182"/>
      <c r="D19" s="182"/>
      <c r="E19" s="182"/>
      <c r="F19" s="182"/>
      <c r="G19" s="182"/>
      <c r="H19" s="182"/>
      <c r="I19" s="177"/>
      <c r="K19" s="240"/>
      <c r="L19" s="240"/>
      <c r="M19" s="240"/>
      <c r="N19" s="240"/>
      <c r="O19" s="240"/>
    </row>
    <row r="20" spans="1:15" ht="18.75" customHeight="1" thickBot="1" x14ac:dyDescent="0.3">
      <c r="A20" s="169"/>
      <c r="B20" s="252" t="s">
        <v>42</v>
      </c>
      <c r="C20" s="252"/>
      <c r="D20" s="252"/>
      <c r="E20" s="252"/>
      <c r="F20" s="252"/>
      <c r="G20" s="252"/>
      <c r="H20" s="253"/>
      <c r="I20" s="177"/>
      <c r="K20" s="243"/>
      <c r="L20" s="243"/>
      <c r="M20" s="243"/>
      <c r="N20" s="243"/>
      <c r="O20" s="243"/>
    </row>
    <row r="21" spans="1:15" ht="15.75" customHeight="1" x14ac:dyDescent="0.3">
      <c r="A21" s="169"/>
      <c r="B21" s="69"/>
      <c r="C21" s="75" t="s">
        <v>27</v>
      </c>
      <c r="D21" s="70"/>
      <c r="E21" s="71"/>
      <c r="F21" s="71"/>
      <c r="G21" s="72"/>
      <c r="H21" s="73"/>
      <c r="I21" s="177"/>
      <c r="K21" s="243"/>
      <c r="L21" s="243"/>
      <c r="M21" s="243"/>
      <c r="N21" s="243"/>
      <c r="O21" s="243"/>
    </row>
    <row r="22" spans="1:15" ht="20.25" customHeight="1" x14ac:dyDescent="0.3">
      <c r="A22" s="169"/>
      <c r="B22" s="74"/>
      <c r="C22" s="75" t="s">
        <v>28</v>
      </c>
      <c r="D22" s="75"/>
      <c r="E22" s="64"/>
      <c r="F22" s="64"/>
      <c r="G22" s="76"/>
      <c r="H22" s="65"/>
      <c r="I22" s="177"/>
      <c r="K22" s="243"/>
      <c r="L22" s="243"/>
      <c r="M22" s="243"/>
      <c r="N22" s="243"/>
      <c r="O22" s="243"/>
    </row>
    <row r="23" spans="1:15" ht="19.5" thickBot="1" x14ac:dyDescent="0.35">
      <c r="A23" s="169"/>
      <c r="B23" s="77"/>
      <c r="C23" s="78" t="s">
        <v>68</v>
      </c>
      <c r="D23" s="79"/>
      <c r="E23" s="67"/>
      <c r="F23" s="67"/>
      <c r="G23" s="80"/>
      <c r="H23" s="68"/>
      <c r="I23" s="177"/>
    </row>
    <row r="24" spans="1:15" ht="7.5" customHeight="1" x14ac:dyDescent="0.3">
      <c r="A24" s="169"/>
      <c r="B24" s="182"/>
      <c r="C24" s="182"/>
      <c r="D24" s="182"/>
      <c r="E24" s="183"/>
      <c r="F24" s="182"/>
      <c r="G24" s="208"/>
      <c r="H24" s="182"/>
      <c r="I24" s="177"/>
    </row>
    <row r="26" spans="1:15" x14ac:dyDescent="0.25">
      <c r="B26" t="s">
        <v>73</v>
      </c>
    </row>
    <row r="41" ht="7.5" customHeight="1" x14ac:dyDescent="0.25"/>
  </sheetData>
  <mergeCells count="5">
    <mergeCell ref="K6:O11"/>
    <mergeCell ref="B2:H3"/>
    <mergeCell ref="K14:O18"/>
    <mergeCell ref="K19:O22"/>
    <mergeCell ref="B20:H20"/>
  </mergeCells>
  <hyperlinks>
    <hyperlink ref="C21:C22" r:id="rId1" display=" - Entrance Counseling" xr:uid="{00000000-0004-0000-0000-000000000000}"/>
    <hyperlink ref="D17" r:id="rId2" xr:uid="{00000000-0004-0000-0000-000001000000}"/>
    <hyperlink ref="C22" r:id="rId3" xr:uid="{00000000-0004-0000-0000-000002000000}"/>
    <hyperlink ref="H13" r:id="rId4" display="my.sc.edu" xr:uid="{00000000-0004-0000-0000-000003000000}"/>
    <hyperlink ref="C21" r:id="rId5" xr:uid="{00000000-0004-0000-0000-000004000000}"/>
  </hyperlinks>
  <pageMargins left="0.7" right="0.7" top="0.75" bottom="0.75" header="0.3" footer="0.3"/>
  <pageSetup orientation="landscape" r:id="rId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M43"/>
  <sheetViews>
    <sheetView showGridLines="0" tabSelected="1" zoomScale="120" zoomScaleNormal="120" zoomScalePageLayoutView="120" workbookViewId="0">
      <selection activeCell="I26" sqref="I26:M30"/>
    </sheetView>
  </sheetViews>
  <sheetFormatPr defaultColWidth="8.85546875" defaultRowHeight="15" x14ac:dyDescent="0.25"/>
  <cols>
    <col min="1" max="1" width="1.42578125" customWidth="1"/>
    <col min="2" max="2" width="40" customWidth="1"/>
    <col min="3" max="3" width="20" customWidth="1"/>
    <col min="4" max="4" width="1.42578125" customWidth="1"/>
    <col min="5" max="5" width="40" customWidth="1"/>
    <col min="6" max="6" width="20" customWidth="1"/>
    <col min="7" max="7" width="1.28515625" customWidth="1"/>
  </cols>
  <sheetData>
    <row r="1" spans="1:13" ht="7.5" customHeight="1" thickBot="1" x14ac:dyDescent="0.3">
      <c r="A1" s="166"/>
      <c r="B1" s="167"/>
      <c r="C1" s="167"/>
      <c r="D1" s="167"/>
      <c r="E1" s="167"/>
      <c r="F1" s="167"/>
      <c r="G1" s="168"/>
    </row>
    <row r="2" spans="1:13" x14ac:dyDescent="0.25">
      <c r="A2" s="169"/>
      <c r="B2" s="248" t="s">
        <v>114</v>
      </c>
      <c r="C2" s="249"/>
      <c r="D2" s="249"/>
      <c r="E2" s="249"/>
      <c r="F2" s="260"/>
      <c r="G2" s="177"/>
    </row>
    <row r="3" spans="1:13" ht="15.75" thickBot="1" x14ac:dyDescent="0.3">
      <c r="A3" s="169"/>
      <c r="B3" s="250"/>
      <c r="C3" s="251"/>
      <c r="D3" s="251"/>
      <c r="E3" s="251"/>
      <c r="F3" s="261"/>
      <c r="G3" s="177"/>
    </row>
    <row r="4" spans="1:13" ht="7.5" customHeight="1" thickBot="1" x14ac:dyDescent="0.3">
      <c r="A4" s="170"/>
      <c r="B4" s="176"/>
      <c r="C4" s="176"/>
      <c r="D4" s="176"/>
      <c r="E4" s="176"/>
      <c r="F4" s="176"/>
      <c r="G4" s="178"/>
      <c r="H4" s="2"/>
    </row>
    <row r="5" spans="1:13" ht="16.5" thickBot="1" x14ac:dyDescent="0.3">
      <c r="A5" s="170"/>
      <c r="B5" s="264" t="s">
        <v>19</v>
      </c>
      <c r="C5" s="265"/>
      <c r="D5" s="176"/>
      <c r="E5" s="264" t="s">
        <v>20</v>
      </c>
      <c r="F5" s="265"/>
      <c r="G5" s="178"/>
      <c r="H5" s="2"/>
    </row>
    <row r="6" spans="1:13" ht="15.75" customHeight="1" thickBot="1" x14ac:dyDescent="0.3">
      <c r="A6" s="170"/>
      <c r="B6" s="42" t="s">
        <v>115</v>
      </c>
      <c r="C6" s="49">
        <v>0</v>
      </c>
      <c r="D6" s="176"/>
      <c r="E6" s="42" t="s">
        <v>117</v>
      </c>
      <c r="F6" s="49">
        <v>0</v>
      </c>
      <c r="G6" s="179"/>
      <c r="H6" s="3"/>
      <c r="I6" s="62"/>
      <c r="J6" s="8" t="s">
        <v>21</v>
      </c>
    </row>
    <row r="7" spans="1:13" ht="15.75" customHeight="1" thickBot="1" x14ac:dyDescent="0.3">
      <c r="A7" s="170"/>
      <c r="B7" s="110" t="s">
        <v>48</v>
      </c>
      <c r="C7" s="49">
        <v>0</v>
      </c>
      <c r="D7" s="176"/>
      <c r="E7" s="43" t="s">
        <v>93</v>
      </c>
      <c r="F7" s="49">
        <v>0</v>
      </c>
      <c r="G7" s="179"/>
      <c r="H7" s="3"/>
    </row>
    <row r="8" spans="1:13" ht="16.5" customHeight="1" thickBot="1" x14ac:dyDescent="0.3">
      <c r="A8" s="170"/>
      <c r="B8" s="43" t="s">
        <v>7</v>
      </c>
      <c r="C8" s="49">
        <v>0</v>
      </c>
      <c r="D8" s="176"/>
      <c r="E8" s="43" t="s">
        <v>3</v>
      </c>
      <c r="F8" s="49">
        <v>0</v>
      </c>
      <c r="G8" s="179"/>
      <c r="H8" s="3"/>
      <c r="I8" s="239" t="s">
        <v>118</v>
      </c>
      <c r="J8" s="240"/>
      <c r="K8" s="240"/>
      <c r="L8" s="240"/>
      <c r="M8" s="241"/>
    </row>
    <row r="9" spans="1:13" ht="16.5" thickBot="1" x14ac:dyDescent="0.3">
      <c r="A9" s="170"/>
      <c r="B9" s="43" t="s">
        <v>46</v>
      </c>
      <c r="C9" s="49">
        <v>0</v>
      </c>
      <c r="D9" s="176"/>
      <c r="E9" s="43" t="s">
        <v>15</v>
      </c>
      <c r="F9" s="49">
        <v>0</v>
      </c>
      <c r="G9" s="179"/>
      <c r="H9" s="3"/>
      <c r="I9" s="242"/>
      <c r="J9" s="243"/>
      <c r="K9" s="243"/>
      <c r="L9" s="243"/>
      <c r="M9" s="244"/>
    </row>
    <row r="10" spans="1:13" ht="16.5" thickBot="1" x14ac:dyDescent="0.3">
      <c r="A10" s="170"/>
      <c r="B10" s="43" t="s">
        <v>119</v>
      </c>
      <c r="C10" s="49">
        <v>0</v>
      </c>
      <c r="D10" s="176"/>
      <c r="E10" s="43" t="s">
        <v>16</v>
      </c>
      <c r="F10" s="49">
        <v>0</v>
      </c>
      <c r="G10" s="179"/>
      <c r="H10" s="3"/>
      <c r="I10" s="242"/>
      <c r="J10" s="243"/>
      <c r="K10" s="243"/>
      <c r="L10" s="243"/>
      <c r="M10" s="244"/>
    </row>
    <row r="11" spans="1:13" ht="16.5" thickBot="1" x14ac:dyDescent="0.3">
      <c r="A11" s="170"/>
      <c r="B11" s="108" t="s">
        <v>47</v>
      </c>
      <c r="C11" s="49">
        <v>0</v>
      </c>
      <c r="D11" s="176"/>
      <c r="E11" s="43" t="s">
        <v>17</v>
      </c>
      <c r="F11" s="49">
        <v>0</v>
      </c>
      <c r="G11" s="179"/>
      <c r="H11" s="3"/>
      <c r="I11" s="242"/>
      <c r="J11" s="243"/>
      <c r="K11" s="243"/>
      <c r="L11" s="243"/>
      <c r="M11" s="244"/>
    </row>
    <row r="12" spans="1:13" ht="16.5" thickBot="1" x14ac:dyDescent="0.3">
      <c r="A12" s="170"/>
      <c r="B12" s="43" t="s">
        <v>45</v>
      </c>
      <c r="C12" s="49">
        <v>0</v>
      </c>
      <c r="D12" s="176"/>
      <c r="E12" s="43" t="s">
        <v>94</v>
      </c>
      <c r="F12" s="49">
        <v>0</v>
      </c>
      <c r="G12" s="178"/>
      <c r="H12" s="2"/>
      <c r="I12" s="245"/>
      <c r="J12" s="246"/>
      <c r="K12" s="246"/>
      <c r="L12" s="246"/>
      <c r="M12" s="247"/>
    </row>
    <row r="13" spans="1:13" ht="16.5" thickBot="1" x14ac:dyDescent="0.3">
      <c r="A13" s="170"/>
      <c r="B13" s="43" t="s">
        <v>22</v>
      </c>
      <c r="C13" s="49">
        <v>0</v>
      </c>
      <c r="D13" s="176"/>
      <c r="E13" s="108" t="s">
        <v>95</v>
      </c>
      <c r="F13" s="49">
        <v>0</v>
      </c>
      <c r="G13" s="178"/>
      <c r="H13" s="2"/>
    </row>
    <row r="14" spans="1:13" ht="16.5" thickBot="1" x14ac:dyDescent="0.3">
      <c r="A14" s="170"/>
      <c r="B14" s="43" t="s">
        <v>23</v>
      </c>
      <c r="C14" s="49">
        <v>0</v>
      </c>
      <c r="D14" s="176"/>
      <c r="E14" s="43" t="s">
        <v>14</v>
      </c>
      <c r="F14" s="49">
        <v>0</v>
      </c>
      <c r="G14" s="178"/>
      <c r="H14" s="2"/>
    </row>
    <row r="15" spans="1:13" ht="16.5" thickBot="1" x14ac:dyDescent="0.3">
      <c r="A15" s="170"/>
      <c r="B15" s="43" t="s">
        <v>92</v>
      </c>
      <c r="C15" s="49">
        <v>0</v>
      </c>
      <c r="D15" s="176"/>
      <c r="E15" s="103" t="s">
        <v>14</v>
      </c>
      <c r="F15" s="49">
        <v>0</v>
      </c>
      <c r="G15" s="178"/>
      <c r="H15" s="2"/>
    </row>
    <row r="16" spans="1:13" ht="16.5" thickBot="1" x14ac:dyDescent="0.3">
      <c r="A16" s="170"/>
      <c r="B16" s="104" t="s">
        <v>5</v>
      </c>
      <c r="C16" s="105">
        <f>SUM(C6:C15)</f>
        <v>0</v>
      </c>
      <c r="D16" s="176"/>
      <c r="E16" s="104" t="s">
        <v>4</v>
      </c>
      <c r="F16" s="105">
        <f>SUM(F6:F15)</f>
        <v>0</v>
      </c>
      <c r="G16" s="178"/>
      <c r="H16" s="2"/>
    </row>
    <row r="17" spans="1:13" ht="15.75" x14ac:dyDescent="0.25">
      <c r="A17" s="170"/>
      <c r="B17" s="44"/>
      <c r="C17" s="45"/>
      <c r="D17" s="176"/>
      <c r="E17" s="10"/>
      <c r="F17" s="50"/>
      <c r="G17" s="178"/>
      <c r="H17" s="2"/>
    </row>
    <row r="18" spans="1:13" ht="15.75" x14ac:dyDescent="0.25">
      <c r="A18" s="170"/>
      <c r="B18" s="256" t="s">
        <v>13</v>
      </c>
      <c r="C18" s="257"/>
      <c r="D18" s="176"/>
      <c r="E18" s="46" t="s">
        <v>4</v>
      </c>
      <c r="F18" s="106">
        <f>SUM(F6:F15)</f>
        <v>0</v>
      </c>
      <c r="G18" s="178"/>
      <c r="H18" s="2"/>
    </row>
    <row r="19" spans="1:13" ht="16.5" thickBot="1" x14ac:dyDescent="0.3">
      <c r="A19" s="170"/>
      <c r="B19" s="256"/>
      <c r="C19" s="257"/>
      <c r="D19" s="176"/>
      <c r="E19" s="46" t="s">
        <v>5</v>
      </c>
      <c r="F19" s="107">
        <f>SUM(C6:C15)</f>
        <v>0</v>
      </c>
      <c r="G19" s="178"/>
      <c r="H19" s="2"/>
    </row>
    <row r="20" spans="1:13" ht="16.5" thickBot="1" x14ac:dyDescent="0.3">
      <c r="A20" s="170"/>
      <c r="B20" s="256"/>
      <c r="C20" s="257"/>
      <c r="D20" s="176"/>
      <c r="E20" s="46" t="s">
        <v>6</v>
      </c>
      <c r="F20" s="51">
        <f>SUM(F18:F19)</f>
        <v>0</v>
      </c>
      <c r="G20" s="178"/>
      <c r="H20" s="2"/>
      <c r="I20" s="25"/>
      <c r="J20" s="8" t="s">
        <v>26</v>
      </c>
    </row>
    <row r="21" spans="1:13" ht="15.75" x14ac:dyDescent="0.25">
      <c r="A21" s="170"/>
      <c r="B21" s="256"/>
      <c r="C21" s="257"/>
      <c r="D21" s="176"/>
      <c r="E21" s="46"/>
      <c r="F21" s="47"/>
      <c r="G21" s="178"/>
      <c r="H21" s="2"/>
    </row>
    <row r="22" spans="1:13" ht="15.75" x14ac:dyDescent="0.25">
      <c r="A22" s="170"/>
      <c r="B22" s="256"/>
      <c r="C22" s="257"/>
      <c r="D22" s="176"/>
      <c r="E22" s="46" t="s">
        <v>33</v>
      </c>
      <c r="F22" s="262"/>
      <c r="G22" s="178"/>
      <c r="H22" s="2"/>
    </row>
    <row r="23" spans="1:13" ht="16.5" thickBot="1" x14ac:dyDescent="0.3">
      <c r="A23" s="170"/>
      <c r="B23" s="258"/>
      <c r="C23" s="259"/>
      <c r="D23" s="176"/>
      <c r="E23" s="48"/>
      <c r="F23" s="263"/>
      <c r="G23" s="178"/>
      <c r="H23" s="2"/>
    </row>
    <row r="24" spans="1:13" ht="7.5" customHeight="1" thickBot="1" x14ac:dyDescent="0.3">
      <c r="A24" s="171"/>
      <c r="B24" s="172"/>
      <c r="C24" s="172"/>
      <c r="D24" s="173"/>
      <c r="E24" s="174"/>
      <c r="F24" s="174"/>
      <c r="G24" s="175"/>
      <c r="H24" s="2"/>
    </row>
    <row r="25" spans="1:13" ht="16.5" thickBot="1" x14ac:dyDescent="0.3">
      <c r="A25" s="2"/>
      <c r="D25" s="41"/>
      <c r="E25" s="2"/>
      <c r="F25" s="2"/>
      <c r="G25" s="2"/>
      <c r="H25" s="2"/>
    </row>
    <row r="26" spans="1:13" ht="16.5" customHeight="1" thickBot="1" x14ac:dyDescent="0.3">
      <c r="A26" s="2"/>
      <c r="B26" s="266" t="s">
        <v>38</v>
      </c>
      <c r="C26" s="267"/>
      <c r="D26" s="2"/>
      <c r="E26" s="254" t="s">
        <v>37</v>
      </c>
      <c r="F26" s="255"/>
      <c r="G26" s="2"/>
      <c r="H26" s="2"/>
      <c r="I26" s="239" t="s">
        <v>116</v>
      </c>
      <c r="J26" s="240"/>
      <c r="K26" s="240"/>
      <c r="L26" s="240"/>
      <c r="M26" s="241"/>
    </row>
    <row r="27" spans="1:13" ht="15.75" x14ac:dyDescent="0.25">
      <c r="A27" s="2"/>
      <c r="B27" s="268" t="s">
        <v>60</v>
      </c>
      <c r="C27" s="269"/>
      <c r="E27" s="239" t="s">
        <v>35</v>
      </c>
      <c r="F27" s="241"/>
      <c r="G27" s="2"/>
      <c r="H27" s="2"/>
      <c r="I27" s="242"/>
      <c r="J27" s="243"/>
      <c r="K27" s="243"/>
      <c r="L27" s="243"/>
      <c r="M27" s="244"/>
    </row>
    <row r="28" spans="1:13" ht="15.75" x14ac:dyDescent="0.25">
      <c r="A28" s="2"/>
      <c r="B28" s="270"/>
      <c r="C28" s="271"/>
      <c r="E28" s="242"/>
      <c r="F28" s="244"/>
      <c r="G28" s="2"/>
      <c r="H28" s="2"/>
      <c r="I28" s="242"/>
      <c r="J28" s="243"/>
      <c r="K28" s="243"/>
      <c r="L28" s="243"/>
      <c r="M28" s="244"/>
    </row>
    <row r="29" spans="1:13" ht="15.75" x14ac:dyDescent="0.25">
      <c r="A29" s="2"/>
      <c r="B29" s="270"/>
      <c r="C29" s="271"/>
      <c r="E29" s="242"/>
      <c r="F29" s="244"/>
      <c r="G29" s="2"/>
      <c r="H29" s="2"/>
      <c r="I29" s="242"/>
      <c r="J29" s="243"/>
      <c r="K29" s="243"/>
      <c r="L29" s="243"/>
      <c r="M29" s="244"/>
    </row>
    <row r="30" spans="1:13" ht="16.5" thickBot="1" x14ac:dyDescent="0.3">
      <c r="A30" s="2"/>
      <c r="B30" s="270"/>
      <c r="C30" s="271"/>
      <c r="E30" s="242"/>
      <c r="F30" s="244"/>
      <c r="G30" s="2"/>
      <c r="H30" s="2"/>
      <c r="I30" s="245"/>
      <c r="J30" s="246"/>
      <c r="K30" s="246"/>
      <c r="L30" s="246"/>
      <c r="M30" s="247"/>
    </row>
    <row r="31" spans="1:13" ht="16.5" thickBot="1" x14ac:dyDescent="0.3">
      <c r="A31" s="2"/>
      <c r="B31" s="270"/>
      <c r="C31" s="271"/>
      <c r="E31" s="242"/>
      <c r="F31" s="244"/>
      <c r="G31" s="2"/>
      <c r="H31" s="2"/>
    </row>
    <row r="32" spans="1:13" ht="15.75" x14ac:dyDescent="0.25">
      <c r="A32" s="2"/>
      <c r="B32" s="270"/>
      <c r="C32" s="271"/>
      <c r="E32" s="99" t="s">
        <v>61</v>
      </c>
      <c r="F32" s="101"/>
      <c r="G32" s="2"/>
      <c r="H32" s="2"/>
    </row>
    <row r="33" spans="1:8" ht="16.5" thickBot="1" x14ac:dyDescent="0.3">
      <c r="A33" s="2"/>
      <c r="B33" s="272"/>
      <c r="C33" s="273"/>
      <c r="E33" s="100" t="s">
        <v>62</v>
      </c>
      <c r="F33" s="102"/>
      <c r="G33" s="2"/>
      <c r="H33" s="2"/>
    </row>
    <row r="34" spans="1:8" ht="15.75" x14ac:dyDescent="0.25">
      <c r="A34" s="2"/>
      <c r="G34" s="2"/>
      <c r="H34" s="2"/>
    </row>
    <row r="35" spans="1:8" ht="15.75" x14ac:dyDescent="0.25">
      <c r="A35" s="2"/>
      <c r="B35" t="s">
        <v>73</v>
      </c>
      <c r="G35" s="2"/>
      <c r="H35" s="2"/>
    </row>
    <row r="36" spans="1:8" ht="15.75" x14ac:dyDescent="0.25">
      <c r="A36" s="2"/>
      <c r="G36" s="2"/>
      <c r="H36" s="2"/>
    </row>
    <row r="37" spans="1:8" ht="15.75" x14ac:dyDescent="0.25">
      <c r="A37" s="2"/>
      <c r="G37" s="2"/>
      <c r="H37" s="2"/>
    </row>
    <row r="38" spans="1:8" ht="15.75" x14ac:dyDescent="0.25">
      <c r="A38" s="2"/>
      <c r="G38" s="2"/>
      <c r="H38" s="2"/>
    </row>
    <row r="39" spans="1:8" ht="15.75" x14ac:dyDescent="0.25">
      <c r="A39" s="2"/>
      <c r="G39" s="2"/>
      <c r="H39" s="2"/>
    </row>
    <row r="40" spans="1:8" ht="15.75" x14ac:dyDescent="0.25">
      <c r="A40" s="2"/>
      <c r="G40" s="2"/>
      <c r="H40" s="2"/>
    </row>
    <row r="41" spans="1:8" ht="15.75" x14ac:dyDescent="0.25">
      <c r="A41" s="2"/>
      <c r="G41" s="2"/>
      <c r="H41" s="2"/>
    </row>
    <row r="42" spans="1:8" ht="7.5" customHeight="1" x14ac:dyDescent="0.25">
      <c r="A42" s="2"/>
      <c r="G42" s="2"/>
      <c r="H42" s="2"/>
    </row>
    <row r="43" spans="1:8" ht="15.75" x14ac:dyDescent="0.25">
      <c r="A43" s="2"/>
      <c r="G43" s="2"/>
      <c r="H43" s="2"/>
    </row>
  </sheetData>
  <mergeCells count="11">
    <mergeCell ref="E26:F26"/>
    <mergeCell ref="E27:F31"/>
    <mergeCell ref="I8:M12"/>
    <mergeCell ref="B18:C23"/>
    <mergeCell ref="B2:F3"/>
    <mergeCell ref="F22:F23"/>
    <mergeCell ref="B5:C5"/>
    <mergeCell ref="E5:F5"/>
    <mergeCell ref="B26:C26"/>
    <mergeCell ref="B27:C33"/>
    <mergeCell ref="I26:M30"/>
  </mergeCells>
  <hyperlinks>
    <hyperlink ref="E33" r:id="rId1" xr:uid="{00000000-0004-0000-0100-000000000000}"/>
    <hyperlink ref="E32" r:id="rId2" xr:uid="{00000000-0004-0000-0100-000001000000}"/>
  </hyperlinks>
  <pageMargins left="0.7" right="0.7" top="0.75" bottom="0.75" header="0.3" footer="0.3"/>
  <pageSetup scale="68" orientation="landscape" r:id="rId3"/>
  <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R42"/>
  <sheetViews>
    <sheetView showGridLines="0" zoomScale="120" zoomScaleNormal="120" zoomScalePageLayoutView="120" workbookViewId="0">
      <selection activeCell="B23" sqref="B23:B24"/>
    </sheetView>
  </sheetViews>
  <sheetFormatPr defaultColWidth="8.85546875" defaultRowHeight="15" x14ac:dyDescent="0.25"/>
  <cols>
    <col min="1" max="1" width="1.42578125" customWidth="1"/>
    <col min="2" max="2" width="54.28515625" customWidth="1"/>
    <col min="3" max="3" width="17.140625" customWidth="1"/>
    <col min="4" max="5" width="14.28515625" customWidth="1"/>
    <col min="6" max="6" width="20" style="4" customWidth="1"/>
    <col min="7" max="7" width="1.42578125" customWidth="1"/>
    <col min="9" max="9" width="9.7109375" customWidth="1"/>
    <col min="12" max="12" width="9.140625" customWidth="1"/>
    <col min="17" max="17" width="18.5703125" hidden="1" customWidth="1"/>
    <col min="18" max="18" width="0" hidden="1" customWidth="1"/>
  </cols>
  <sheetData>
    <row r="1" spans="1:18" ht="7.5" customHeight="1" thickBot="1" x14ac:dyDescent="0.3">
      <c r="A1" s="166"/>
      <c r="B1" s="167"/>
      <c r="C1" s="167"/>
      <c r="D1" s="167"/>
      <c r="E1" s="167"/>
      <c r="F1" s="180"/>
      <c r="G1" s="168"/>
    </row>
    <row r="2" spans="1:18" ht="15" customHeight="1" x14ac:dyDescent="0.25">
      <c r="A2" s="169"/>
      <c r="B2" s="274" t="s">
        <v>102</v>
      </c>
      <c r="C2" s="275"/>
      <c r="D2" s="275"/>
      <c r="E2" s="275"/>
      <c r="F2" s="276"/>
      <c r="G2" s="177"/>
    </row>
    <row r="3" spans="1:18" ht="15.75" thickBot="1" x14ac:dyDescent="0.3">
      <c r="A3" s="169"/>
      <c r="B3" s="277"/>
      <c r="C3" s="278"/>
      <c r="D3" s="278"/>
      <c r="E3" s="278"/>
      <c r="F3" s="279"/>
      <c r="G3" s="177"/>
    </row>
    <row r="4" spans="1:18" ht="7.5" customHeight="1" thickBot="1" x14ac:dyDescent="0.3">
      <c r="A4" s="169"/>
      <c r="B4" s="186"/>
      <c r="C4" s="186"/>
      <c r="D4" s="186"/>
      <c r="E4" s="186"/>
      <c r="F4" s="187"/>
      <c r="G4" s="177"/>
    </row>
    <row r="5" spans="1:18" ht="15.75" thickBot="1" x14ac:dyDescent="0.3">
      <c r="A5" s="169"/>
      <c r="B5" s="288" t="s">
        <v>8</v>
      </c>
      <c r="C5" s="289"/>
      <c r="D5" s="289"/>
      <c r="E5" s="289"/>
      <c r="F5" s="290"/>
      <c r="G5" s="177"/>
      <c r="I5" s="8"/>
      <c r="J5" s="8"/>
      <c r="K5" s="8"/>
      <c r="L5" s="8"/>
    </row>
    <row r="6" spans="1:18" ht="15.75" thickBot="1" x14ac:dyDescent="0.3">
      <c r="A6" s="169"/>
      <c r="B6" s="284" t="s">
        <v>88</v>
      </c>
      <c r="C6" s="285"/>
      <c r="D6" s="286" t="s">
        <v>76</v>
      </c>
      <c r="E6" s="287"/>
      <c r="F6" s="26">
        <f>IF(D6=Q8,R8,IF(D6=Q9,R9,IF(D6=Q10,R10,R7)))</f>
        <v>88874</v>
      </c>
      <c r="G6" s="177"/>
      <c r="I6" s="8"/>
      <c r="J6" s="8"/>
      <c r="K6" s="8"/>
      <c r="L6" s="8"/>
    </row>
    <row r="7" spans="1:18" ht="15.75" thickBot="1" x14ac:dyDescent="0.3">
      <c r="A7" s="184"/>
      <c r="B7" s="210" t="s">
        <v>63</v>
      </c>
      <c r="C7" s="81">
        <f>'Living Expenses'!$F$20</f>
        <v>0</v>
      </c>
      <c r="D7" s="234">
        <v>12</v>
      </c>
      <c r="E7" s="235" t="s">
        <v>89</v>
      </c>
      <c r="F7" s="27">
        <f>C7*D7</f>
        <v>0</v>
      </c>
      <c r="G7" s="177"/>
      <c r="I7" s="24"/>
      <c r="J7" s="8" t="s">
        <v>39</v>
      </c>
      <c r="K7" s="8"/>
      <c r="L7" s="8"/>
      <c r="Q7" s="211" t="s">
        <v>78</v>
      </c>
      <c r="R7" t="s">
        <v>79</v>
      </c>
    </row>
    <row r="8" spans="1:18" ht="15.75" thickBot="1" x14ac:dyDescent="0.3">
      <c r="A8" s="184"/>
      <c r="B8" s="280" t="s">
        <v>121</v>
      </c>
      <c r="C8" s="280"/>
      <c r="D8" s="280"/>
      <c r="E8" s="280"/>
      <c r="F8" s="28">
        <v>0</v>
      </c>
      <c r="G8" s="177"/>
      <c r="I8" s="13"/>
      <c r="J8" s="8" t="s">
        <v>18</v>
      </c>
      <c r="K8" s="8"/>
      <c r="L8" s="8"/>
      <c r="Q8" t="s">
        <v>75</v>
      </c>
      <c r="R8">
        <v>44612</v>
      </c>
    </row>
    <row r="9" spans="1:18" ht="15.75" thickBot="1" x14ac:dyDescent="0.3">
      <c r="A9" s="184"/>
      <c r="B9" s="281" t="s">
        <v>120</v>
      </c>
      <c r="C9" s="282"/>
      <c r="D9" s="282"/>
      <c r="E9" s="283"/>
      <c r="F9" s="36">
        <v>0</v>
      </c>
      <c r="G9" s="177"/>
      <c r="I9" s="18"/>
      <c r="J9" s="8" t="s">
        <v>12</v>
      </c>
      <c r="K9" s="8"/>
      <c r="L9" s="8"/>
      <c r="Q9" t="s">
        <v>76</v>
      </c>
      <c r="R9">
        <v>88874</v>
      </c>
    </row>
    <row r="10" spans="1:18" ht="15.75" thickBot="1" x14ac:dyDescent="0.3">
      <c r="A10" s="184"/>
      <c r="B10" s="30" t="s">
        <v>10</v>
      </c>
      <c r="C10" s="31"/>
      <c r="D10" s="34"/>
      <c r="E10" s="31"/>
      <c r="F10" s="35">
        <f>SUM(F6:F9)</f>
        <v>88874</v>
      </c>
      <c r="G10" s="177"/>
      <c r="I10" s="8"/>
      <c r="J10" s="8"/>
      <c r="K10" s="8"/>
      <c r="L10" s="8"/>
      <c r="Q10" t="s">
        <v>77</v>
      </c>
      <c r="R10">
        <v>53898</v>
      </c>
    </row>
    <row r="11" spans="1:18" ht="7.5" customHeight="1" thickBot="1" x14ac:dyDescent="0.3">
      <c r="A11" s="184"/>
      <c r="B11" s="188"/>
      <c r="C11" s="186"/>
      <c r="D11" s="189"/>
      <c r="E11" s="190"/>
      <c r="F11" s="191"/>
      <c r="G11" s="177"/>
      <c r="I11" s="8"/>
      <c r="J11" s="8"/>
      <c r="K11" s="8"/>
      <c r="L11" s="8"/>
    </row>
    <row r="12" spans="1:18" ht="15.75" customHeight="1" thickBot="1" x14ac:dyDescent="0.3">
      <c r="A12" s="184"/>
      <c r="B12" s="291" t="s">
        <v>9</v>
      </c>
      <c r="C12" s="292"/>
      <c r="D12" s="292"/>
      <c r="E12" s="292"/>
      <c r="F12" s="293"/>
      <c r="G12" s="177"/>
      <c r="I12" s="239" t="s">
        <v>96</v>
      </c>
      <c r="J12" s="240"/>
      <c r="K12" s="240"/>
      <c r="L12" s="240"/>
      <c r="M12" s="241"/>
    </row>
    <row r="13" spans="1:18" x14ac:dyDescent="0.25">
      <c r="A13" s="184"/>
      <c r="B13" s="294" t="s">
        <v>64</v>
      </c>
      <c r="C13" s="294"/>
      <c r="D13" s="294"/>
      <c r="E13" s="294"/>
      <c r="F13" s="16"/>
      <c r="G13" s="177"/>
      <c r="I13" s="242"/>
      <c r="J13" s="243"/>
      <c r="K13" s="243"/>
      <c r="L13" s="243"/>
      <c r="M13" s="244"/>
    </row>
    <row r="14" spans="1:18" x14ac:dyDescent="0.25">
      <c r="A14" s="184"/>
      <c r="B14" s="280" t="s">
        <v>24</v>
      </c>
      <c r="C14" s="280"/>
      <c r="D14" s="280"/>
      <c r="E14" s="280"/>
      <c r="F14" s="5">
        <v>0</v>
      </c>
      <c r="G14" s="177"/>
      <c r="I14" s="242"/>
      <c r="J14" s="243"/>
      <c r="K14" s="243"/>
      <c r="L14" s="243"/>
      <c r="M14" s="244"/>
    </row>
    <row r="15" spans="1:18" ht="15.75" thickBot="1" x14ac:dyDescent="0.3">
      <c r="A15" s="184"/>
      <c r="B15" s="295" t="s">
        <v>65</v>
      </c>
      <c r="C15" s="295"/>
      <c r="D15" s="295"/>
      <c r="E15" s="295"/>
      <c r="F15" s="21"/>
      <c r="G15" s="177"/>
      <c r="I15" s="242"/>
      <c r="J15" s="243"/>
      <c r="K15" s="243"/>
      <c r="L15" s="243"/>
      <c r="M15" s="244"/>
    </row>
    <row r="16" spans="1:18" ht="15.75" thickBot="1" x14ac:dyDescent="0.3">
      <c r="A16" s="184"/>
      <c r="B16" s="30" t="s">
        <v>11</v>
      </c>
      <c r="C16" s="31"/>
      <c r="D16" s="32"/>
      <c r="E16" s="33"/>
      <c r="F16" s="37">
        <f>SUM(F13:F15)</f>
        <v>0</v>
      </c>
      <c r="G16" s="177"/>
      <c r="I16" s="245"/>
      <c r="J16" s="246"/>
      <c r="K16" s="246"/>
      <c r="L16" s="246"/>
      <c r="M16" s="247"/>
    </row>
    <row r="17" spans="1:13" s="1" customFormat="1" ht="7.5" customHeight="1" thickBot="1" x14ac:dyDescent="0.3">
      <c r="A17" s="185"/>
      <c r="B17" s="188"/>
      <c r="C17" s="188"/>
      <c r="D17" s="188"/>
      <c r="E17" s="188"/>
      <c r="F17" s="192"/>
      <c r="G17" s="181"/>
      <c r="I17" s="20"/>
      <c r="J17" s="20"/>
      <c r="K17" s="20"/>
      <c r="L17" s="20"/>
    </row>
    <row r="18" spans="1:13" s="1" customFormat="1" ht="15.75" thickBot="1" x14ac:dyDescent="0.3">
      <c r="A18" s="185"/>
      <c r="B18" s="149" t="s">
        <v>1</v>
      </c>
      <c r="C18" s="150"/>
      <c r="D18" s="150"/>
      <c r="E18" s="150"/>
      <c r="F18" s="7">
        <f>F10-F16</f>
        <v>88874</v>
      </c>
      <c r="G18" s="181"/>
      <c r="I18" s="20"/>
      <c r="J18" s="29"/>
      <c r="K18" s="20"/>
      <c r="L18" s="20"/>
    </row>
    <row r="19" spans="1:13" ht="7.5" customHeight="1" thickBot="1" x14ac:dyDescent="0.3">
      <c r="A19" s="169"/>
      <c r="B19" s="186"/>
      <c r="C19" s="186"/>
      <c r="D19" s="186"/>
      <c r="E19" s="186"/>
      <c r="F19" s="187"/>
      <c r="G19" s="177"/>
      <c r="I19" s="8"/>
      <c r="J19" s="8"/>
      <c r="K19" s="8"/>
      <c r="L19" s="8"/>
    </row>
    <row r="20" spans="1:13" ht="15" customHeight="1" x14ac:dyDescent="0.25">
      <c r="A20" s="169"/>
      <c r="B20" s="296" t="s">
        <v>100</v>
      </c>
      <c r="C20" s="297"/>
      <c r="D20" s="297"/>
      <c r="E20" s="298"/>
      <c r="F20" s="111">
        <f>IF((F18/(1-0.01057))&lt;=44944,(F18/(1-0.01057)),44944)</f>
        <v>44944</v>
      </c>
      <c r="G20" s="177"/>
      <c r="I20" s="309" t="s">
        <v>129</v>
      </c>
      <c r="J20" s="240"/>
      <c r="K20" s="240"/>
      <c r="L20" s="240"/>
      <c r="M20" s="241"/>
    </row>
    <row r="21" spans="1:13" ht="15" customHeight="1" x14ac:dyDescent="0.25">
      <c r="A21" s="169"/>
      <c r="B21" s="153" t="s">
        <v>98</v>
      </c>
      <c r="C21" s="154"/>
      <c r="D21" s="155"/>
      <c r="E21" s="163"/>
      <c r="F21" s="87">
        <f>F20/2</f>
        <v>22472</v>
      </c>
      <c r="G21" s="177"/>
      <c r="I21" s="242"/>
      <c r="J21" s="243"/>
      <c r="K21" s="243"/>
      <c r="L21" s="243"/>
      <c r="M21" s="244"/>
    </row>
    <row r="22" spans="1:13" ht="15" customHeight="1" x14ac:dyDescent="0.25">
      <c r="A22" s="169"/>
      <c r="B22" s="151" t="s">
        <v>99</v>
      </c>
      <c r="C22" s="152"/>
      <c r="D22" s="152"/>
      <c r="E22" s="164"/>
      <c r="F22" s="117">
        <f>F20/2</f>
        <v>22472</v>
      </c>
      <c r="G22" s="177"/>
      <c r="I22" s="242"/>
      <c r="J22" s="243"/>
      <c r="K22" s="243"/>
      <c r="L22" s="243"/>
      <c r="M22" s="244"/>
    </row>
    <row r="23" spans="1:13" ht="15" customHeight="1" x14ac:dyDescent="0.25">
      <c r="A23" s="169"/>
      <c r="B23" s="148" t="s">
        <v>66</v>
      </c>
      <c r="C23" s="118"/>
      <c r="D23" s="118"/>
      <c r="E23" s="119"/>
      <c r="F23" s="114"/>
      <c r="G23" s="177"/>
      <c r="I23" s="242"/>
      <c r="J23" s="243"/>
      <c r="K23" s="243"/>
      <c r="L23" s="243"/>
      <c r="M23" s="244"/>
    </row>
    <row r="24" spans="1:13" x14ac:dyDescent="0.25">
      <c r="A24" s="169"/>
      <c r="B24" s="148" t="s">
        <v>67</v>
      </c>
      <c r="C24" s="120"/>
      <c r="D24" s="121"/>
      <c r="E24" s="122"/>
      <c r="F24" s="115"/>
      <c r="G24" s="177"/>
      <c r="I24" s="242"/>
      <c r="J24" s="243"/>
      <c r="K24" s="243"/>
      <c r="L24" s="243"/>
      <c r="M24" s="244"/>
    </row>
    <row r="25" spans="1:13" ht="7.5" customHeight="1" thickBot="1" x14ac:dyDescent="0.3">
      <c r="A25" s="169"/>
      <c r="B25" s="186"/>
      <c r="C25" s="186"/>
      <c r="D25" s="186"/>
      <c r="E25" s="186"/>
      <c r="F25" s="187"/>
      <c r="G25" s="177"/>
      <c r="I25" s="242"/>
      <c r="J25" s="243"/>
      <c r="K25" s="243"/>
      <c r="L25" s="243"/>
      <c r="M25" s="244"/>
    </row>
    <row r="26" spans="1:13" ht="15.75" thickBot="1" x14ac:dyDescent="0.3">
      <c r="A26" s="169"/>
      <c r="B26" s="161" t="s">
        <v>122</v>
      </c>
      <c r="C26" s="162"/>
      <c r="D26" s="162"/>
      <c r="E26" s="165"/>
      <c r="F26" s="9">
        <f>IF((F18/(1-0.01057))&gt;42722,((F18-42270)/(1-0.04228)),0)</f>
        <v>48661.404168232883</v>
      </c>
      <c r="G26" s="177"/>
      <c r="I26" s="242"/>
      <c r="J26" s="243"/>
      <c r="K26" s="243"/>
      <c r="L26" s="243"/>
      <c r="M26" s="244"/>
    </row>
    <row r="27" spans="1:13" x14ac:dyDescent="0.25">
      <c r="A27" s="169"/>
      <c r="B27" s="123" t="s">
        <v>97</v>
      </c>
      <c r="C27" s="124"/>
      <c r="D27" s="124"/>
      <c r="E27" s="213"/>
      <c r="F27" s="113"/>
      <c r="G27" s="177"/>
      <c r="I27" s="242"/>
      <c r="J27" s="243"/>
      <c r="K27" s="243"/>
      <c r="L27" s="243"/>
      <c r="M27" s="244"/>
    </row>
    <row r="28" spans="1:13" ht="15.75" thickBot="1" x14ac:dyDescent="0.3">
      <c r="A28" s="169"/>
      <c r="B28" s="123" t="s">
        <v>44</v>
      </c>
      <c r="C28" s="125"/>
      <c r="D28" s="124"/>
      <c r="E28" s="210" t="s">
        <v>84</v>
      </c>
      <c r="F28" s="214">
        <f>F13+F20+F26</f>
        <v>93605.404168232883</v>
      </c>
      <c r="G28" s="177"/>
      <c r="I28" s="245"/>
      <c r="J28" s="246"/>
      <c r="K28" s="246"/>
      <c r="L28" s="246"/>
      <c r="M28" s="247"/>
    </row>
    <row r="29" spans="1:13" ht="7.5" customHeight="1" thickBot="1" x14ac:dyDescent="0.3">
      <c r="A29" s="169"/>
      <c r="B29" s="186"/>
      <c r="C29" s="186"/>
      <c r="D29" s="186"/>
      <c r="E29" s="186"/>
      <c r="F29" s="187"/>
      <c r="G29" s="177"/>
    </row>
    <row r="30" spans="1:13" ht="15.75" x14ac:dyDescent="0.25">
      <c r="A30" s="169"/>
      <c r="B30" s="222" t="s">
        <v>56</v>
      </c>
      <c r="C30" s="223"/>
      <c r="D30" s="224"/>
      <c r="E30" s="225"/>
      <c r="F30" s="226"/>
      <c r="G30" s="177"/>
    </row>
    <row r="31" spans="1:13" ht="18.75" x14ac:dyDescent="0.25">
      <c r="A31" s="169"/>
      <c r="B31" s="237" t="s">
        <v>27</v>
      </c>
      <c r="C31" s="140"/>
      <c r="D31" s="141"/>
      <c r="E31" s="212" t="s">
        <v>80</v>
      </c>
      <c r="F31" s="227" t="s">
        <v>81</v>
      </c>
      <c r="G31" s="177"/>
    </row>
    <row r="32" spans="1:13" ht="18.75" x14ac:dyDescent="0.25">
      <c r="A32" s="169"/>
      <c r="B32" s="237" t="s">
        <v>28</v>
      </c>
      <c r="C32" s="138"/>
      <c r="D32" s="139"/>
      <c r="E32" s="212" t="s">
        <v>82</v>
      </c>
      <c r="F32" s="228">
        <v>73420</v>
      </c>
      <c r="G32" s="177"/>
    </row>
    <row r="33" spans="1:7" ht="16.5" thickBot="1" x14ac:dyDescent="0.3">
      <c r="A33" s="169"/>
      <c r="B33" s="229" t="s">
        <v>68</v>
      </c>
      <c r="C33" s="230"/>
      <c r="D33" s="231"/>
      <c r="E33" s="232" t="s">
        <v>83</v>
      </c>
      <c r="F33" s="233">
        <v>117682</v>
      </c>
      <c r="G33" s="177"/>
    </row>
    <row r="34" spans="1:7" ht="7.5" customHeight="1" x14ac:dyDescent="0.3">
      <c r="A34" s="169"/>
      <c r="B34" s="182"/>
      <c r="C34" s="182"/>
      <c r="D34" s="182"/>
      <c r="E34" s="183"/>
      <c r="F34" s="182"/>
      <c r="G34" s="177"/>
    </row>
    <row r="35" spans="1:7" ht="19.5" customHeight="1" x14ac:dyDescent="0.25">
      <c r="B35" s="83"/>
      <c r="C35" s="8"/>
      <c r="D35" s="8"/>
      <c r="E35" s="8"/>
      <c r="F35" s="57"/>
    </row>
    <row r="36" spans="1:7" ht="19.5" customHeight="1" x14ac:dyDescent="0.25">
      <c r="B36" t="s">
        <v>73</v>
      </c>
      <c r="C36" s="61"/>
      <c r="D36" s="8"/>
      <c r="E36" s="8"/>
      <c r="F36" s="57"/>
    </row>
    <row r="37" spans="1:7" ht="15.75" customHeight="1" x14ac:dyDescent="0.25"/>
    <row r="38" spans="1:7" ht="19.5" customHeight="1" x14ac:dyDescent="0.25"/>
    <row r="39" spans="1:7" ht="7.5" customHeight="1" x14ac:dyDescent="0.25"/>
    <row r="42" spans="1:7" ht="7.5" customHeight="1" x14ac:dyDescent="0.25"/>
  </sheetData>
  <protectedRanges>
    <protectedRange sqref="F13:F15 F8:F9 C7" name="Range1"/>
  </protectedRanges>
  <mergeCells count="13">
    <mergeCell ref="I12:M16"/>
    <mergeCell ref="I20:M28"/>
    <mergeCell ref="B5:F5"/>
    <mergeCell ref="B12:F12"/>
    <mergeCell ref="B13:E13"/>
    <mergeCell ref="B14:E14"/>
    <mergeCell ref="B15:E15"/>
    <mergeCell ref="B20:E20"/>
    <mergeCell ref="B2:F3"/>
    <mergeCell ref="B8:E8"/>
    <mergeCell ref="B9:E9"/>
    <mergeCell ref="B6:C6"/>
    <mergeCell ref="D6:E6"/>
  </mergeCells>
  <dataValidations count="1">
    <dataValidation type="list" allowBlank="1" showInputMessage="1" showErrorMessage="1" sqref="D6:E6" xr:uid="{FDF164F7-A894-4FD4-84F1-33ABE4EE5E40}">
      <formula1>$Q$7:$Q$10</formula1>
    </dataValidation>
  </dataValidations>
  <hyperlinks>
    <hyperlink ref="B28" location="'PLUS Instructions'!A1" display="Instructions for applying for a Graduate PLUS Loan." xr:uid="{00000000-0004-0000-0200-000000000000}"/>
    <hyperlink ref="B24" r:id="rId1" xr:uid="{00000000-0004-0000-0200-000001000000}"/>
    <hyperlink ref="B23" r:id="rId2" xr:uid="{00000000-0004-0000-0200-000002000000}"/>
    <hyperlink ref="B27" r:id="rId3" display="Login to studentloans.gov" xr:uid="{00000000-0004-0000-0200-000003000000}"/>
    <hyperlink ref="B13" r:id="rId4" display="Awards and scholarships" xr:uid="{00000000-0004-0000-0200-000007000000}"/>
    <hyperlink ref="B13:E13" r:id="rId5" display="Awards and scholarships(See Scholarship Letter or my.sc.edu)" xr:uid="{00000000-0004-0000-0200-000008000000}"/>
    <hyperlink ref="B31:B32" r:id="rId6" display=" - Entrance Counseling" xr:uid="{C87D18F6-B1DF-4EC3-9610-6C0D9934A52D}"/>
  </hyperlinks>
  <pageMargins left="0.7" right="0.7" top="0.75" bottom="0.75" header="0.3" footer="0.3"/>
  <pageSetup scale="68" orientation="landscape" r:id="rId7"/>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0"/>
  <sheetViews>
    <sheetView showGridLines="0" zoomScale="120" zoomScaleNormal="120" zoomScalePageLayoutView="120" workbookViewId="0">
      <selection activeCell="B24" sqref="B24:B25"/>
    </sheetView>
  </sheetViews>
  <sheetFormatPr defaultColWidth="8.85546875" defaultRowHeight="15" x14ac:dyDescent="0.25"/>
  <cols>
    <col min="1" max="1" width="1.42578125" customWidth="1"/>
    <col min="2" max="2" width="54.28515625" customWidth="1"/>
    <col min="3" max="3" width="17.140625" customWidth="1"/>
    <col min="4" max="4" width="14.140625" customWidth="1"/>
    <col min="5" max="5" width="14.28515625" customWidth="1"/>
    <col min="6" max="6" width="20" customWidth="1"/>
    <col min="7" max="7" width="1.42578125" customWidth="1"/>
    <col min="9" max="9" width="9.140625" customWidth="1"/>
    <col min="11" max="11" width="11.42578125" bestFit="1" customWidth="1"/>
  </cols>
  <sheetData>
    <row r="1" spans="1:13" ht="7.5" customHeight="1" thickBot="1" x14ac:dyDescent="0.3">
      <c r="A1" s="166"/>
      <c r="B1" s="167"/>
      <c r="C1" s="167"/>
      <c r="D1" s="167"/>
      <c r="E1" s="167"/>
      <c r="F1" s="167"/>
      <c r="G1" s="168"/>
    </row>
    <row r="2" spans="1:13" x14ac:dyDescent="0.25">
      <c r="A2" s="169"/>
      <c r="B2" s="248" t="s">
        <v>101</v>
      </c>
      <c r="C2" s="249"/>
      <c r="D2" s="249"/>
      <c r="E2" s="249"/>
      <c r="F2" s="260"/>
      <c r="G2" s="193"/>
      <c r="H2" s="8"/>
      <c r="I2" s="8"/>
      <c r="J2" s="8"/>
      <c r="K2" s="8"/>
      <c r="L2" s="8"/>
    </row>
    <row r="3" spans="1:13" ht="15.75" thickBot="1" x14ac:dyDescent="0.3">
      <c r="A3" s="169"/>
      <c r="B3" s="250"/>
      <c r="C3" s="251"/>
      <c r="D3" s="251"/>
      <c r="E3" s="251"/>
      <c r="F3" s="261"/>
      <c r="G3" s="193"/>
      <c r="H3" s="8"/>
      <c r="I3" s="8"/>
      <c r="J3" s="8"/>
      <c r="K3" s="8"/>
      <c r="L3" s="8"/>
    </row>
    <row r="4" spans="1:13" ht="7.5" customHeight="1" x14ac:dyDescent="0.25">
      <c r="A4" s="169"/>
      <c r="B4" s="186"/>
      <c r="C4" s="186"/>
      <c r="D4" s="186"/>
      <c r="E4" s="186"/>
      <c r="F4" s="186"/>
      <c r="G4" s="193"/>
      <c r="H4" s="8"/>
      <c r="I4" s="8"/>
      <c r="J4" s="8"/>
      <c r="K4" s="8"/>
      <c r="L4" s="8"/>
    </row>
    <row r="5" spans="1:13" x14ac:dyDescent="0.25">
      <c r="A5" s="169"/>
      <c r="B5" s="300" t="s">
        <v>8</v>
      </c>
      <c r="C5" s="300"/>
      <c r="D5" s="300"/>
      <c r="E5" s="300"/>
      <c r="F5" s="300"/>
      <c r="G5" s="193"/>
      <c r="H5" s="8"/>
      <c r="I5" s="8"/>
      <c r="J5" s="8"/>
      <c r="K5" s="8"/>
      <c r="L5" s="8"/>
    </row>
    <row r="6" spans="1:13" ht="15.75" thickBot="1" x14ac:dyDescent="0.3">
      <c r="A6" s="169"/>
      <c r="B6" s="303" t="str">
        <f>'M1 Loan Planner'!$B$6</f>
        <v>Estimated Tuition and Fees</v>
      </c>
      <c r="C6" s="304"/>
      <c r="D6" s="304"/>
      <c r="E6" s="305"/>
      <c r="F6" s="109">
        <v>43532</v>
      </c>
      <c r="G6" s="193"/>
      <c r="H6" s="8"/>
      <c r="I6" s="8"/>
      <c r="J6" s="8"/>
      <c r="K6" s="8"/>
      <c r="L6" s="8"/>
    </row>
    <row r="7" spans="1:13" ht="15.75" thickBot="1" x14ac:dyDescent="0.3">
      <c r="A7" s="169"/>
      <c r="B7" s="210" t="s">
        <v>69</v>
      </c>
      <c r="C7" s="88">
        <f>'Living Expenses'!$F$20</f>
        <v>0</v>
      </c>
      <c r="D7" s="234">
        <v>11</v>
      </c>
      <c r="E7" s="235" t="s">
        <v>89</v>
      </c>
      <c r="F7" s="109">
        <f>C7*D7</f>
        <v>0</v>
      </c>
      <c r="G7" s="193"/>
      <c r="H7" s="8"/>
      <c r="I7" s="24"/>
      <c r="J7" s="8" t="s">
        <v>40</v>
      </c>
      <c r="K7" s="8"/>
      <c r="L7" s="8"/>
    </row>
    <row r="8" spans="1:13" ht="15.75" thickBot="1" x14ac:dyDescent="0.3">
      <c r="A8" s="169"/>
      <c r="B8" s="280" t="s">
        <v>123</v>
      </c>
      <c r="C8" s="280"/>
      <c r="D8" s="280"/>
      <c r="E8" s="280"/>
      <c r="F8" s="5">
        <v>0</v>
      </c>
      <c r="G8" s="193"/>
      <c r="H8" s="8"/>
      <c r="I8" s="13"/>
      <c r="J8" s="8" t="s">
        <v>21</v>
      </c>
      <c r="K8" s="8"/>
      <c r="L8" s="8"/>
    </row>
    <row r="9" spans="1:13" ht="15.75" thickBot="1" x14ac:dyDescent="0.3">
      <c r="A9" s="169"/>
      <c r="B9" s="280" t="s">
        <v>124</v>
      </c>
      <c r="C9" s="280"/>
      <c r="D9" s="280"/>
      <c r="E9" s="280"/>
      <c r="F9" s="5">
        <v>0</v>
      </c>
      <c r="G9" s="193"/>
      <c r="H9" s="8"/>
      <c r="I9" s="18"/>
      <c r="J9" s="8" t="s">
        <v>41</v>
      </c>
      <c r="K9" s="8"/>
      <c r="L9" s="8"/>
    </row>
    <row r="10" spans="1:13" x14ac:dyDescent="0.25">
      <c r="A10" s="169"/>
      <c r="B10" s="295" t="s">
        <v>0</v>
      </c>
      <c r="C10" s="295"/>
      <c r="D10" s="295"/>
      <c r="E10" s="295"/>
      <c r="F10" s="5">
        <v>0</v>
      </c>
      <c r="G10" s="193"/>
      <c r="H10" s="8"/>
      <c r="I10" s="8"/>
      <c r="J10" s="8"/>
      <c r="K10" s="8"/>
      <c r="L10" s="8"/>
    </row>
    <row r="11" spans="1:13" ht="15.75" thickBot="1" x14ac:dyDescent="0.3">
      <c r="A11" s="169"/>
      <c r="B11" s="30" t="s">
        <v>10</v>
      </c>
      <c r="C11" s="12"/>
      <c r="D11" s="32"/>
      <c r="E11" s="38"/>
      <c r="F11" s="15">
        <f>SUM(F6:F10)</f>
        <v>43532</v>
      </c>
      <c r="G11" s="193"/>
      <c r="H11" s="8"/>
      <c r="I11" s="8"/>
      <c r="J11" s="8"/>
      <c r="K11" s="8"/>
      <c r="L11" s="8"/>
    </row>
    <row r="12" spans="1:13" ht="7.5" customHeight="1" thickBot="1" x14ac:dyDescent="0.3">
      <c r="A12" s="169"/>
      <c r="B12" s="188"/>
      <c r="C12" s="198"/>
      <c r="D12" s="189"/>
      <c r="E12" s="190"/>
      <c r="F12" s="189"/>
      <c r="G12" s="193"/>
      <c r="H12" s="8"/>
      <c r="I12" s="8"/>
      <c r="J12" s="8"/>
      <c r="K12" s="8"/>
      <c r="L12" s="8"/>
    </row>
    <row r="13" spans="1:13" ht="15.75" customHeight="1" thickBot="1" x14ac:dyDescent="0.3">
      <c r="A13" s="169"/>
      <c r="B13" s="301" t="s">
        <v>9</v>
      </c>
      <c r="C13" s="302"/>
      <c r="D13" s="302"/>
      <c r="E13" s="302"/>
      <c r="F13" s="293"/>
      <c r="G13" s="193"/>
      <c r="H13" s="8"/>
      <c r="I13" s="239" t="s">
        <v>118</v>
      </c>
      <c r="J13" s="240"/>
      <c r="K13" s="240"/>
      <c r="L13" s="240"/>
      <c r="M13" s="241"/>
    </row>
    <row r="14" spans="1:13" x14ac:dyDescent="0.25">
      <c r="A14" s="169"/>
      <c r="B14" s="294" t="s">
        <v>64</v>
      </c>
      <c r="C14" s="294"/>
      <c r="D14" s="294"/>
      <c r="E14" s="294"/>
      <c r="F14" s="16">
        <v>0</v>
      </c>
      <c r="G14" s="193"/>
      <c r="H14" s="8"/>
      <c r="I14" s="242"/>
      <c r="J14" s="243"/>
      <c r="K14" s="243"/>
      <c r="L14" s="243"/>
      <c r="M14" s="244"/>
    </row>
    <row r="15" spans="1:13" x14ac:dyDescent="0.25">
      <c r="A15" s="169"/>
      <c r="B15" s="280" t="s">
        <v>24</v>
      </c>
      <c r="C15" s="280"/>
      <c r="D15" s="280"/>
      <c r="E15" s="280"/>
      <c r="F15" s="5">
        <v>0</v>
      </c>
      <c r="G15" s="193"/>
      <c r="H15" s="8"/>
      <c r="I15" s="242"/>
      <c r="J15" s="243"/>
      <c r="K15" s="243"/>
      <c r="L15" s="243"/>
      <c r="M15" s="244"/>
    </row>
    <row r="16" spans="1:13" ht="15.75" thickBot="1" x14ac:dyDescent="0.3">
      <c r="A16" s="169"/>
      <c r="B16" s="295" t="s">
        <v>70</v>
      </c>
      <c r="C16" s="295"/>
      <c r="D16" s="295"/>
      <c r="E16" s="295"/>
      <c r="F16" s="21">
        <v>0</v>
      </c>
      <c r="G16" s="193"/>
      <c r="H16" s="8"/>
      <c r="I16" s="242"/>
      <c r="J16" s="243"/>
      <c r="K16" s="243"/>
      <c r="L16" s="243"/>
      <c r="M16" s="244"/>
    </row>
    <row r="17" spans="1:13" ht="15.75" thickBot="1" x14ac:dyDescent="0.3">
      <c r="A17" s="169"/>
      <c r="B17" s="30" t="s">
        <v>11</v>
      </c>
      <c r="C17" s="31"/>
      <c r="D17" s="32"/>
      <c r="E17" s="38"/>
      <c r="F17" s="39">
        <f>SUM(F14:F16)</f>
        <v>0</v>
      </c>
      <c r="G17" s="193"/>
      <c r="H17" s="8"/>
      <c r="I17" s="245"/>
      <c r="J17" s="246"/>
      <c r="K17" s="246"/>
      <c r="L17" s="246"/>
      <c r="M17" s="247"/>
    </row>
    <row r="18" spans="1:13" ht="7.5" customHeight="1" thickBot="1" x14ac:dyDescent="0.3">
      <c r="A18" s="169"/>
      <c r="B18" s="188"/>
      <c r="C18" s="186"/>
      <c r="D18" s="189"/>
      <c r="E18" s="190"/>
      <c r="F18" s="199"/>
      <c r="G18" s="193"/>
      <c r="H18" s="8"/>
      <c r="I18" s="8"/>
      <c r="J18" s="8"/>
      <c r="K18" s="8"/>
      <c r="L18" s="8"/>
    </row>
    <row r="19" spans="1:13" ht="15.75" thickBot="1" x14ac:dyDescent="0.3">
      <c r="A19" s="169"/>
      <c r="B19" s="149" t="s">
        <v>1</v>
      </c>
      <c r="C19" s="150"/>
      <c r="D19" s="150"/>
      <c r="E19" s="150"/>
      <c r="F19" s="17">
        <f>F11-F17</f>
        <v>43532</v>
      </c>
      <c r="G19" s="193"/>
      <c r="H19" s="8"/>
      <c r="I19" s="8"/>
      <c r="J19" s="8"/>
      <c r="K19" s="8"/>
      <c r="L19" s="8"/>
    </row>
    <row r="20" spans="1:13" ht="7.5" customHeight="1" thickBot="1" x14ac:dyDescent="0.3">
      <c r="A20" s="169"/>
      <c r="B20" s="186"/>
      <c r="C20" s="186"/>
      <c r="D20" s="186"/>
      <c r="E20" s="186"/>
      <c r="F20" s="186"/>
      <c r="G20" s="193"/>
      <c r="H20" s="8"/>
      <c r="I20" s="8"/>
      <c r="J20" s="8"/>
      <c r="K20" s="8"/>
      <c r="L20" s="8"/>
    </row>
    <row r="21" spans="1:13" ht="15.75" customHeight="1" thickBot="1" x14ac:dyDescent="0.3">
      <c r="A21" s="169"/>
      <c r="B21" s="296" t="s">
        <v>106</v>
      </c>
      <c r="C21" s="297"/>
      <c r="D21" s="297"/>
      <c r="E21" s="298"/>
      <c r="F21" s="129">
        <f>IF((F19/(1-0.01057))&lt;=44944,(F19/(1-0.01057)),44944)</f>
        <v>43997.048805878134</v>
      </c>
      <c r="G21" s="193"/>
      <c r="H21" s="8"/>
      <c r="I21" s="309" t="s">
        <v>129</v>
      </c>
      <c r="J21" s="240"/>
      <c r="K21" s="240"/>
      <c r="L21" s="240"/>
      <c r="M21" s="241"/>
    </row>
    <row r="22" spans="1:13" x14ac:dyDescent="0.25">
      <c r="A22" s="169"/>
      <c r="B22" s="153" t="s">
        <v>105</v>
      </c>
      <c r="C22" s="154"/>
      <c r="D22" s="155"/>
      <c r="E22" s="163"/>
      <c r="F22" s="87">
        <f>F21/2</f>
        <v>21998.524402939067</v>
      </c>
      <c r="G22" s="193"/>
      <c r="H22" s="8"/>
      <c r="I22" s="242"/>
      <c r="J22" s="243"/>
      <c r="K22" s="243"/>
      <c r="L22" s="243"/>
      <c r="M22" s="244"/>
    </row>
    <row r="23" spans="1:13" x14ac:dyDescent="0.25">
      <c r="A23" s="169"/>
      <c r="B23" s="151" t="s">
        <v>99</v>
      </c>
      <c r="C23" s="152"/>
      <c r="D23" s="152"/>
      <c r="E23" s="164"/>
      <c r="F23" s="116">
        <f>F21/2</f>
        <v>21998.524402939067</v>
      </c>
      <c r="G23" s="193"/>
      <c r="H23" s="8"/>
      <c r="I23" s="242"/>
      <c r="J23" s="243"/>
      <c r="K23" s="243"/>
      <c r="L23" s="243"/>
      <c r="M23" s="244"/>
    </row>
    <row r="24" spans="1:13" x14ac:dyDescent="0.25">
      <c r="A24" s="169"/>
      <c r="B24" s="148" t="s">
        <v>66</v>
      </c>
      <c r="C24" s="118"/>
      <c r="D24" s="118"/>
      <c r="E24" s="126"/>
      <c r="F24" s="127"/>
      <c r="G24" s="193"/>
      <c r="H24" s="8"/>
      <c r="I24" s="242"/>
      <c r="J24" s="243"/>
      <c r="K24" s="243"/>
      <c r="L24" s="243"/>
      <c r="M24" s="244"/>
    </row>
    <row r="25" spans="1:13" x14ac:dyDescent="0.25">
      <c r="A25" s="169"/>
      <c r="B25" s="148" t="s">
        <v>67</v>
      </c>
      <c r="C25" s="120"/>
      <c r="D25" s="121"/>
      <c r="E25" s="124"/>
      <c r="F25" s="128"/>
      <c r="G25" s="193"/>
      <c r="H25" s="8"/>
      <c r="I25" s="242"/>
      <c r="J25" s="243"/>
      <c r="K25" s="243"/>
      <c r="L25" s="243"/>
      <c r="M25" s="244"/>
    </row>
    <row r="26" spans="1:13" ht="7.5" customHeight="1" thickBot="1" x14ac:dyDescent="0.3">
      <c r="A26" s="169"/>
      <c r="B26" s="186"/>
      <c r="C26" s="186"/>
      <c r="D26" s="186"/>
      <c r="E26" s="186"/>
      <c r="F26" s="188"/>
      <c r="G26" s="193"/>
      <c r="H26" s="8"/>
      <c r="I26" s="242"/>
      <c r="J26" s="243"/>
      <c r="K26" s="243"/>
      <c r="L26" s="243"/>
      <c r="M26" s="244"/>
    </row>
    <row r="27" spans="1:13" ht="15.75" thickBot="1" x14ac:dyDescent="0.3">
      <c r="A27" s="169"/>
      <c r="B27" s="161" t="s">
        <v>107</v>
      </c>
      <c r="C27" s="162"/>
      <c r="D27" s="162"/>
      <c r="E27" s="162"/>
      <c r="F27" s="19">
        <f>IF((F19/(1-0.01057))&gt;44944,((F19-44469)/(1-0.04228)),0)</f>
        <v>0</v>
      </c>
      <c r="G27" s="193"/>
      <c r="H27" s="8"/>
      <c r="I27" s="242"/>
      <c r="J27" s="243"/>
      <c r="K27" s="243"/>
      <c r="L27" s="243"/>
      <c r="M27" s="244"/>
    </row>
    <row r="28" spans="1:13" x14ac:dyDescent="0.25">
      <c r="A28" s="169"/>
      <c r="B28" s="123" t="s">
        <v>97</v>
      </c>
      <c r="C28" s="124"/>
      <c r="D28" s="124"/>
      <c r="E28" s="215"/>
      <c r="F28" s="130"/>
      <c r="G28" s="193"/>
      <c r="H28" s="8"/>
      <c r="I28" s="242"/>
      <c r="J28" s="243"/>
      <c r="K28" s="243"/>
      <c r="L28" s="243"/>
      <c r="M28" s="244"/>
    </row>
    <row r="29" spans="1:13" ht="15.75" thickBot="1" x14ac:dyDescent="0.3">
      <c r="A29" s="169"/>
      <c r="B29" s="123" t="s">
        <v>44</v>
      </c>
      <c r="C29" s="125"/>
      <c r="D29" s="124"/>
      <c r="E29" s="210" t="s">
        <v>84</v>
      </c>
      <c r="F29" s="216">
        <f>F27+F23+F22+F14</f>
        <v>43997.048805878134</v>
      </c>
      <c r="G29" s="193"/>
      <c r="H29" s="8"/>
      <c r="I29" s="245"/>
      <c r="J29" s="246"/>
      <c r="K29" s="246"/>
      <c r="L29" s="246"/>
      <c r="M29" s="247"/>
    </row>
    <row r="30" spans="1:13" ht="7.5" customHeight="1" thickBot="1" x14ac:dyDescent="0.3">
      <c r="A30" s="169"/>
      <c r="B30" s="186"/>
      <c r="C30" s="186"/>
      <c r="D30" s="186"/>
      <c r="E30" s="186"/>
      <c r="F30" s="187"/>
      <c r="G30" s="193"/>
      <c r="H30" s="8"/>
      <c r="I30" s="56"/>
      <c r="J30" s="56"/>
      <c r="K30" s="56"/>
      <c r="L30" s="56"/>
      <c r="M30" s="56"/>
    </row>
    <row r="31" spans="1:13" ht="16.5" thickBot="1" x14ac:dyDescent="0.3">
      <c r="A31" s="169"/>
      <c r="B31" s="219"/>
      <c r="C31" s="217"/>
      <c r="D31" s="217"/>
      <c r="E31" s="217"/>
      <c r="F31" s="218"/>
      <c r="G31" s="177"/>
      <c r="H31" s="8"/>
      <c r="I31" s="8"/>
      <c r="J31" s="8"/>
    </row>
    <row r="32" spans="1:13" ht="16.5" thickBot="1" x14ac:dyDescent="0.3">
      <c r="A32" s="169"/>
      <c r="B32" s="220"/>
      <c r="C32" s="221"/>
      <c r="D32" s="299" t="s">
        <v>85</v>
      </c>
      <c r="E32" s="299"/>
      <c r="F32" s="15">
        <v>72172</v>
      </c>
      <c r="G32" s="194"/>
      <c r="H32" s="8"/>
      <c r="I32" s="8"/>
      <c r="J32" s="8"/>
    </row>
    <row r="33" spans="1:12" ht="7.5" customHeight="1" thickBot="1" x14ac:dyDescent="0.3">
      <c r="A33" s="196"/>
      <c r="B33" s="195"/>
      <c r="C33" s="195"/>
      <c r="D33" s="195"/>
      <c r="E33" s="195"/>
      <c r="F33" s="197"/>
      <c r="G33" s="195"/>
      <c r="I33" s="8"/>
      <c r="J33" s="8"/>
      <c r="K33" s="8"/>
    </row>
    <row r="34" spans="1:12" x14ac:dyDescent="0.25">
      <c r="A34" s="82"/>
      <c r="C34" s="58"/>
      <c r="D34" s="59"/>
      <c r="E34" s="8"/>
      <c r="I34" s="8"/>
      <c r="J34" s="8"/>
      <c r="K34" s="8"/>
      <c r="L34" s="8"/>
    </row>
    <row r="35" spans="1:12" ht="7.5" customHeight="1" x14ac:dyDescent="0.25">
      <c r="A35" s="82"/>
      <c r="C35" s="60"/>
      <c r="D35" s="55"/>
      <c r="E35" s="8"/>
      <c r="I35" s="8"/>
      <c r="J35" s="8"/>
      <c r="K35" s="8"/>
      <c r="L35" s="8"/>
    </row>
    <row r="36" spans="1:12" x14ac:dyDescent="0.25">
      <c r="B36" t="s">
        <v>73</v>
      </c>
      <c r="D36" s="8"/>
      <c r="E36" s="8"/>
      <c r="I36" s="8"/>
      <c r="J36" s="8"/>
      <c r="K36" s="8"/>
      <c r="L36" s="8"/>
    </row>
    <row r="37" spans="1:12" x14ac:dyDescent="0.25">
      <c r="D37" s="8"/>
      <c r="E37" s="8"/>
      <c r="I37" s="8"/>
      <c r="J37" s="8"/>
      <c r="K37" s="8"/>
      <c r="L37" s="8"/>
    </row>
    <row r="38" spans="1:12" ht="7.5" customHeight="1" x14ac:dyDescent="0.25">
      <c r="D38" s="8"/>
      <c r="E38" s="56"/>
      <c r="I38" s="8"/>
      <c r="J38" s="8"/>
      <c r="K38" s="8"/>
      <c r="L38" s="8"/>
    </row>
    <row r="39" spans="1:12" x14ac:dyDescent="0.25">
      <c r="D39" s="8"/>
      <c r="E39" s="8"/>
    </row>
    <row r="40" spans="1:12" x14ac:dyDescent="0.25">
      <c r="D40" s="61"/>
      <c r="E40" s="8"/>
    </row>
  </sheetData>
  <mergeCells count="14">
    <mergeCell ref="B2:F3"/>
    <mergeCell ref="B6:E6"/>
    <mergeCell ref="B8:E8"/>
    <mergeCell ref="B9:E9"/>
    <mergeCell ref="B10:E10"/>
    <mergeCell ref="D32:E32"/>
    <mergeCell ref="B21:E21"/>
    <mergeCell ref="I13:M17"/>
    <mergeCell ref="B5:F5"/>
    <mergeCell ref="B13:F13"/>
    <mergeCell ref="B14:E14"/>
    <mergeCell ref="B15:E15"/>
    <mergeCell ref="B16:E16"/>
    <mergeCell ref="I21:M29"/>
  </mergeCells>
  <hyperlinks>
    <hyperlink ref="B14" r:id="rId1" display="Awards and scholarships" xr:uid="{00000000-0004-0000-0300-000001000000}"/>
    <hyperlink ref="B14:E14" r:id="rId2" display="Awards and scholarships(See Scholarship Letter or my.sc.edu)" xr:uid="{00000000-0004-0000-0300-000002000000}"/>
    <hyperlink ref="B29" location="'PLUS Instructions'!A1" display="Instructions for applying for a Graduate PLUS Loan." xr:uid="{5429B0D4-87C6-4956-8FF3-7D22124909DF}"/>
    <hyperlink ref="B28" r:id="rId3" display="Login to studentloans.gov" xr:uid="{4E8E38D9-5EA2-4D6F-A9E8-9F21341017BF}"/>
    <hyperlink ref="B25" r:id="rId4" xr:uid="{B413D512-1D7A-476F-9A85-F74B542A5FC5}"/>
    <hyperlink ref="B24" r:id="rId5" xr:uid="{58720F14-FF9C-4772-9EA6-AAFB55523484}"/>
  </hyperlinks>
  <pageMargins left="0.7" right="0.7" top="0.75" bottom="0.75" header="0.3" footer="0.3"/>
  <pageSetup orientation="portrait" r:id="rId6"/>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
  <sheetViews>
    <sheetView showGridLines="0" zoomScale="120" zoomScaleNormal="120" zoomScalePageLayoutView="120" workbookViewId="0">
      <selection activeCell="B24" sqref="B24:B25"/>
    </sheetView>
  </sheetViews>
  <sheetFormatPr defaultColWidth="8.85546875" defaultRowHeight="15" x14ac:dyDescent="0.25"/>
  <cols>
    <col min="1" max="1" width="1.42578125" customWidth="1"/>
    <col min="2" max="2" width="54.28515625" customWidth="1"/>
    <col min="3" max="3" width="17.140625" customWidth="1"/>
    <col min="4" max="5" width="14.28515625" customWidth="1"/>
    <col min="6" max="6" width="20" customWidth="1"/>
    <col min="7" max="7" width="1.42578125" customWidth="1"/>
    <col min="8" max="9" width="9.140625" customWidth="1"/>
    <col min="10" max="10" width="11.42578125" bestFit="1" customWidth="1"/>
  </cols>
  <sheetData>
    <row r="1" spans="1:13" ht="7.5" customHeight="1" thickBot="1" x14ac:dyDescent="0.3">
      <c r="A1" s="166"/>
      <c r="B1" s="167"/>
      <c r="C1" s="167"/>
      <c r="D1" s="167"/>
      <c r="E1" s="167"/>
      <c r="F1" s="167"/>
      <c r="G1" s="168"/>
    </row>
    <row r="2" spans="1:13" x14ac:dyDescent="0.25">
      <c r="A2" s="169"/>
      <c r="B2" s="248" t="s">
        <v>103</v>
      </c>
      <c r="C2" s="249"/>
      <c r="D2" s="249"/>
      <c r="E2" s="249"/>
      <c r="F2" s="260"/>
      <c r="G2" s="193"/>
      <c r="H2" s="8"/>
      <c r="I2" s="8"/>
      <c r="J2" s="8"/>
      <c r="K2" s="8"/>
      <c r="L2" s="8"/>
    </row>
    <row r="3" spans="1:13" ht="15.75" thickBot="1" x14ac:dyDescent="0.3">
      <c r="A3" s="169"/>
      <c r="B3" s="250"/>
      <c r="C3" s="251"/>
      <c r="D3" s="251"/>
      <c r="E3" s="251"/>
      <c r="F3" s="261"/>
      <c r="G3" s="193"/>
      <c r="H3" s="8"/>
      <c r="I3" s="8"/>
      <c r="J3" s="8"/>
      <c r="K3" s="8"/>
      <c r="L3" s="8"/>
    </row>
    <row r="4" spans="1:13" ht="7.5" customHeight="1" thickBot="1" x14ac:dyDescent="0.3">
      <c r="A4" s="169"/>
      <c r="B4" s="186"/>
      <c r="C4" s="186"/>
      <c r="D4" s="186"/>
      <c r="E4" s="186"/>
      <c r="F4" s="186"/>
      <c r="G4" s="193"/>
      <c r="H4" s="8"/>
      <c r="I4" s="8"/>
      <c r="J4" s="8"/>
      <c r="K4" s="8"/>
      <c r="L4" s="8"/>
    </row>
    <row r="5" spans="1:13" ht="15.75" thickBot="1" x14ac:dyDescent="0.3">
      <c r="A5" s="169"/>
      <c r="B5" s="301" t="s">
        <v>8</v>
      </c>
      <c r="C5" s="302"/>
      <c r="D5" s="302"/>
      <c r="E5" s="302"/>
      <c r="F5" s="293"/>
      <c r="G5" s="193"/>
      <c r="H5" s="8"/>
      <c r="I5" s="8"/>
      <c r="J5" s="8"/>
      <c r="K5" s="8"/>
      <c r="L5" s="8"/>
    </row>
    <row r="6" spans="1:13" ht="15.75" thickBot="1" x14ac:dyDescent="0.3">
      <c r="A6" s="201"/>
      <c r="B6" s="295" t="str">
        <f>'M1 Loan Planner'!$B$6</f>
        <v>Estimated Tuition and Fees</v>
      </c>
      <c r="C6" s="295"/>
      <c r="D6" s="295"/>
      <c r="E6" s="295"/>
      <c r="F6" s="109">
        <v>43532</v>
      </c>
      <c r="G6" s="193"/>
      <c r="H6" s="8"/>
      <c r="I6" s="8"/>
      <c r="J6" s="8"/>
      <c r="K6" s="8"/>
      <c r="L6" s="8"/>
    </row>
    <row r="7" spans="1:13" ht="15.75" thickBot="1" x14ac:dyDescent="0.3">
      <c r="A7" s="184"/>
      <c r="B7" s="210" t="s">
        <v>2</v>
      </c>
      <c r="C7" s="88">
        <f>'Living Expenses'!$F$20</f>
        <v>0</v>
      </c>
      <c r="D7" s="234">
        <v>12</v>
      </c>
      <c r="E7" s="235" t="s">
        <v>89</v>
      </c>
      <c r="F7" s="14">
        <f>C7*D7</f>
        <v>0</v>
      </c>
      <c r="G7" s="193"/>
      <c r="H7" s="8"/>
      <c r="I7" s="24"/>
      <c r="J7" s="8" t="s">
        <v>40</v>
      </c>
      <c r="K7" s="8"/>
      <c r="L7" s="8"/>
    </row>
    <row r="8" spans="1:13" ht="15.75" thickBot="1" x14ac:dyDescent="0.3">
      <c r="A8" s="184"/>
      <c r="B8" s="280" t="s">
        <v>127</v>
      </c>
      <c r="C8" s="280"/>
      <c r="D8" s="280"/>
      <c r="E8" s="280"/>
      <c r="F8" s="5">
        <v>0</v>
      </c>
      <c r="G8" s="193"/>
      <c r="H8" s="8"/>
      <c r="I8" s="13"/>
      <c r="J8" s="8" t="s">
        <v>21</v>
      </c>
      <c r="K8" s="8"/>
      <c r="L8" s="8"/>
    </row>
    <row r="9" spans="1:13" ht="15.75" thickBot="1" x14ac:dyDescent="0.3">
      <c r="A9" s="184"/>
      <c r="B9" s="280" t="s">
        <v>128</v>
      </c>
      <c r="C9" s="280"/>
      <c r="D9" s="280"/>
      <c r="E9" s="280"/>
      <c r="F9" s="6">
        <v>0</v>
      </c>
      <c r="G9" s="193"/>
      <c r="H9" s="8"/>
      <c r="I9" s="18"/>
      <c r="J9" s="8" t="s">
        <v>41</v>
      </c>
      <c r="K9" s="8"/>
      <c r="L9" s="8"/>
    </row>
    <row r="10" spans="1:13" ht="15.75" thickBot="1" x14ac:dyDescent="0.3">
      <c r="A10" s="184"/>
      <c r="B10" s="307" t="s">
        <v>0</v>
      </c>
      <c r="C10" s="307"/>
      <c r="D10" s="307"/>
      <c r="E10" s="307"/>
      <c r="F10" s="21">
        <v>0</v>
      </c>
      <c r="G10" s="193"/>
      <c r="H10" s="8"/>
    </row>
    <row r="11" spans="1:13" ht="15.75" thickBot="1" x14ac:dyDescent="0.3">
      <c r="A11" s="184"/>
      <c r="B11" s="92" t="s">
        <v>10</v>
      </c>
      <c r="C11" s="93"/>
      <c r="D11" s="94"/>
      <c r="E11" s="95"/>
      <c r="F11" s="40">
        <f>SUM(F6:F10)</f>
        <v>43532</v>
      </c>
      <c r="G11" s="193"/>
      <c r="H11" s="8"/>
      <c r="I11" s="8"/>
      <c r="J11" s="8"/>
      <c r="K11" s="8"/>
      <c r="L11" s="8"/>
    </row>
    <row r="12" spans="1:13" ht="7.5" customHeight="1" thickBot="1" x14ac:dyDescent="0.3">
      <c r="A12" s="184"/>
      <c r="B12" s="188"/>
      <c r="C12" s="198"/>
      <c r="D12" s="189"/>
      <c r="E12" s="190"/>
      <c r="F12" s="189"/>
      <c r="G12" s="193"/>
      <c r="H12" s="8"/>
      <c r="I12" s="8"/>
      <c r="J12" s="8"/>
      <c r="K12" s="8"/>
      <c r="L12" s="8"/>
    </row>
    <row r="13" spans="1:13" ht="15.75" customHeight="1" thickBot="1" x14ac:dyDescent="0.3">
      <c r="A13" s="184"/>
      <c r="B13" s="301" t="s">
        <v>9</v>
      </c>
      <c r="C13" s="302"/>
      <c r="D13" s="302"/>
      <c r="E13" s="302"/>
      <c r="F13" s="293"/>
      <c r="G13" s="193"/>
      <c r="H13" s="8"/>
      <c r="I13" s="239" t="s">
        <v>96</v>
      </c>
      <c r="J13" s="240"/>
      <c r="K13" s="240"/>
      <c r="L13" s="240"/>
      <c r="M13" s="241"/>
    </row>
    <row r="14" spans="1:13" x14ac:dyDescent="0.25">
      <c r="A14" s="184"/>
      <c r="B14" s="294" t="s">
        <v>64</v>
      </c>
      <c r="C14" s="294"/>
      <c r="D14" s="294"/>
      <c r="E14" s="294"/>
      <c r="F14" s="91">
        <v>0</v>
      </c>
      <c r="G14" s="193"/>
      <c r="H14" s="8"/>
      <c r="I14" s="242"/>
      <c r="J14" s="243"/>
      <c r="K14" s="243"/>
      <c r="L14" s="243"/>
      <c r="M14" s="244"/>
    </row>
    <row r="15" spans="1:13" x14ac:dyDescent="0.25">
      <c r="A15" s="184"/>
      <c r="B15" s="280" t="s">
        <v>24</v>
      </c>
      <c r="C15" s="280"/>
      <c r="D15" s="280"/>
      <c r="E15" s="280"/>
      <c r="F15" s="89">
        <v>0</v>
      </c>
      <c r="G15" s="193"/>
      <c r="H15" s="8"/>
      <c r="I15" s="242"/>
      <c r="J15" s="243"/>
      <c r="K15" s="243"/>
      <c r="L15" s="243"/>
      <c r="M15" s="244"/>
    </row>
    <row r="16" spans="1:13" ht="15.75" thickBot="1" x14ac:dyDescent="0.3">
      <c r="A16" s="184"/>
      <c r="B16" s="295" t="s">
        <v>71</v>
      </c>
      <c r="C16" s="295"/>
      <c r="D16" s="295"/>
      <c r="E16" s="295"/>
      <c r="F16" s="90">
        <v>0</v>
      </c>
      <c r="G16" s="193"/>
      <c r="H16" s="8"/>
      <c r="I16" s="242"/>
      <c r="J16" s="243"/>
      <c r="K16" s="243"/>
      <c r="L16" s="243"/>
      <c r="M16" s="244"/>
    </row>
    <row r="17" spans="1:13" ht="15.75" thickBot="1" x14ac:dyDescent="0.3">
      <c r="A17" s="184"/>
      <c r="B17" s="92" t="s">
        <v>11</v>
      </c>
      <c r="C17" s="97"/>
      <c r="D17" s="98"/>
      <c r="E17" s="95"/>
      <c r="F17" s="22">
        <f>SUM(F14:F16)</f>
        <v>0</v>
      </c>
      <c r="G17" s="193"/>
      <c r="H17" s="8"/>
      <c r="I17" s="245"/>
      <c r="J17" s="246"/>
      <c r="K17" s="246"/>
      <c r="L17" s="246"/>
      <c r="M17" s="247"/>
    </row>
    <row r="18" spans="1:13" ht="7.5" customHeight="1" thickBot="1" x14ac:dyDescent="0.3">
      <c r="A18" s="184"/>
      <c r="B18" s="186"/>
      <c r="C18" s="186"/>
      <c r="D18" s="189"/>
      <c r="E18" s="190"/>
      <c r="F18" s="189"/>
      <c r="G18" s="193"/>
      <c r="H18" s="8"/>
      <c r="I18" s="8"/>
      <c r="J18" s="8"/>
      <c r="K18" s="8"/>
      <c r="L18" s="8"/>
    </row>
    <row r="19" spans="1:13" ht="15.75" thickBot="1" x14ac:dyDescent="0.3">
      <c r="A19" s="185"/>
      <c r="B19" s="149" t="s">
        <v>1</v>
      </c>
      <c r="C19" s="150"/>
      <c r="D19" s="150"/>
      <c r="E19" s="150"/>
      <c r="F19" s="17">
        <f>F11-F17</f>
        <v>43532</v>
      </c>
      <c r="G19" s="193"/>
      <c r="H19" s="8"/>
      <c r="I19" s="8"/>
      <c r="J19" s="8"/>
      <c r="K19" s="8"/>
      <c r="L19" s="8"/>
    </row>
    <row r="20" spans="1:13" ht="7.5" customHeight="1" thickBot="1" x14ac:dyDescent="0.3">
      <c r="A20" s="169"/>
      <c r="B20" s="186"/>
      <c r="C20" s="186"/>
      <c r="D20" s="186"/>
      <c r="E20" s="186"/>
      <c r="F20" s="186"/>
      <c r="G20" s="193"/>
      <c r="H20" s="8"/>
      <c r="I20" s="8"/>
      <c r="J20" s="8"/>
      <c r="K20" s="8"/>
      <c r="L20" s="8"/>
    </row>
    <row r="21" spans="1:13" ht="15.75" customHeight="1" x14ac:dyDescent="0.25">
      <c r="A21" s="169"/>
      <c r="B21" s="296" t="s">
        <v>108</v>
      </c>
      <c r="C21" s="297"/>
      <c r="D21" s="297"/>
      <c r="E21" s="298"/>
      <c r="F21" s="133">
        <f>IF((F19/(1-0.01057))&lt;=47167,(F19/(1-0.01057)),47167)</f>
        <v>43997.048805878134</v>
      </c>
      <c r="G21" s="193"/>
      <c r="H21" s="8"/>
      <c r="I21" s="309" t="s">
        <v>129</v>
      </c>
      <c r="J21" s="240"/>
      <c r="K21" s="240"/>
      <c r="L21" s="240"/>
      <c r="M21" s="241"/>
    </row>
    <row r="22" spans="1:13" x14ac:dyDescent="0.25">
      <c r="A22" s="169"/>
      <c r="B22" s="153" t="s">
        <v>98</v>
      </c>
      <c r="C22" s="154"/>
      <c r="D22" s="155"/>
      <c r="E22" s="163"/>
      <c r="F22" s="116">
        <f>F21/2</f>
        <v>21998.524402939067</v>
      </c>
      <c r="G22" s="193"/>
      <c r="H22" s="8"/>
      <c r="I22" s="242"/>
      <c r="J22" s="243"/>
      <c r="K22" s="243"/>
      <c r="L22" s="243"/>
      <c r="M22" s="244"/>
    </row>
    <row r="23" spans="1:13" x14ac:dyDescent="0.25">
      <c r="A23" s="169"/>
      <c r="B23" s="151" t="s">
        <v>99</v>
      </c>
      <c r="C23" s="152"/>
      <c r="D23" s="152"/>
      <c r="E23" s="164"/>
      <c r="F23" s="87">
        <f>F21-F22</f>
        <v>21998.524402939067</v>
      </c>
      <c r="G23" s="193"/>
      <c r="H23" s="8"/>
      <c r="I23" s="242"/>
      <c r="J23" s="243"/>
      <c r="K23" s="243"/>
      <c r="L23" s="243"/>
      <c r="M23" s="244"/>
    </row>
    <row r="24" spans="1:13" x14ac:dyDescent="0.25">
      <c r="A24" s="169"/>
      <c r="B24" s="148" t="s">
        <v>66</v>
      </c>
      <c r="C24" s="118"/>
      <c r="D24" s="118"/>
      <c r="E24" s="126"/>
      <c r="F24" s="112"/>
      <c r="G24" s="193"/>
      <c r="H24" s="8"/>
      <c r="I24" s="242"/>
      <c r="J24" s="243"/>
      <c r="K24" s="243"/>
      <c r="L24" s="243"/>
      <c r="M24" s="244"/>
    </row>
    <row r="25" spans="1:13" x14ac:dyDescent="0.25">
      <c r="A25" s="169"/>
      <c r="B25" s="148" t="s">
        <v>67</v>
      </c>
      <c r="C25" s="120"/>
      <c r="D25" s="121"/>
      <c r="E25" s="124"/>
      <c r="F25" s="132"/>
      <c r="G25" s="193"/>
      <c r="H25" s="8"/>
      <c r="I25" s="242"/>
      <c r="J25" s="243"/>
      <c r="K25" s="243"/>
      <c r="L25" s="243"/>
      <c r="M25" s="244"/>
    </row>
    <row r="26" spans="1:13" ht="7.5" customHeight="1" thickBot="1" x14ac:dyDescent="0.3">
      <c r="A26" s="169"/>
      <c r="B26" s="186"/>
      <c r="C26" s="186"/>
      <c r="D26" s="186"/>
      <c r="E26" s="186"/>
      <c r="F26" s="186"/>
      <c r="G26" s="193"/>
      <c r="H26" s="8"/>
      <c r="I26" s="242"/>
      <c r="J26" s="243"/>
      <c r="K26" s="243"/>
      <c r="L26" s="243"/>
      <c r="M26" s="244"/>
    </row>
    <row r="27" spans="1:13" ht="15.75" thickBot="1" x14ac:dyDescent="0.3">
      <c r="A27" s="169"/>
      <c r="B27" s="161" t="s">
        <v>109</v>
      </c>
      <c r="C27" s="162"/>
      <c r="D27" s="162"/>
      <c r="E27" s="162"/>
      <c r="F27" s="19">
        <f>IF((F19/(1-0.01057))&gt;47167,((F19-46668)/(1-0.04228)),0)</f>
        <v>0</v>
      </c>
      <c r="G27" s="193"/>
      <c r="H27" s="8"/>
      <c r="I27" s="242"/>
      <c r="J27" s="243"/>
      <c r="K27" s="243"/>
      <c r="L27" s="243"/>
      <c r="M27" s="244"/>
    </row>
    <row r="28" spans="1:13" x14ac:dyDescent="0.25">
      <c r="A28" s="169"/>
      <c r="B28" s="123" t="s">
        <v>97</v>
      </c>
      <c r="C28" s="124"/>
      <c r="D28" s="124"/>
      <c r="E28" s="122"/>
      <c r="F28" s="130"/>
      <c r="G28" s="193"/>
      <c r="H28" s="8"/>
      <c r="I28" s="242"/>
      <c r="J28" s="243"/>
      <c r="K28" s="243"/>
      <c r="L28" s="243"/>
      <c r="M28" s="244"/>
    </row>
    <row r="29" spans="1:13" ht="15.75" thickBot="1" x14ac:dyDescent="0.3">
      <c r="A29" s="169"/>
      <c r="B29" s="123" t="s">
        <v>44</v>
      </c>
      <c r="C29" s="125"/>
      <c r="D29" s="124"/>
      <c r="E29" s="210" t="s">
        <v>84</v>
      </c>
      <c r="F29" s="216">
        <f>F27+F23+F22+F14</f>
        <v>43997.048805878134</v>
      </c>
      <c r="G29" s="193"/>
      <c r="H29" s="8"/>
      <c r="I29" s="245"/>
      <c r="J29" s="246"/>
      <c r="K29" s="246"/>
      <c r="L29" s="246"/>
      <c r="M29" s="247"/>
    </row>
    <row r="30" spans="1:13" ht="7.5" customHeight="1" thickBot="1" x14ac:dyDescent="0.3">
      <c r="A30" s="196"/>
      <c r="B30" s="195"/>
      <c r="C30" s="195"/>
      <c r="D30" s="195"/>
      <c r="E30" s="195"/>
      <c r="F30" s="197"/>
      <c r="G30" s="200"/>
      <c r="H30" s="8"/>
      <c r="I30" s="56"/>
      <c r="J30" s="56"/>
      <c r="K30" s="56"/>
      <c r="L30" s="56"/>
      <c r="M30" s="56"/>
    </row>
    <row r="31" spans="1:13" ht="16.5" thickBot="1" x14ac:dyDescent="0.3">
      <c r="A31" s="169"/>
      <c r="B31" s="158"/>
      <c r="C31" s="159"/>
      <c r="D31" s="159"/>
      <c r="E31" s="159"/>
      <c r="F31" s="160"/>
      <c r="G31" s="177"/>
    </row>
    <row r="32" spans="1:13" ht="16.5" thickBot="1" x14ac:dyDescent="0.3">
      <c r="A32" s="169"/>
      <c r="B32" s="135"/>
      <c r="C32" s="136"/>
      <c r="D32" s="306" t="s">
        <v>85</v>
      </c>
      <c r="E32" s="306"/>
      <c r="F32" s="15">
        <v>77218</v>
      </c>
      <c r="G32" s="177">
        <v>67627</v>
      </c>
    </row>
    <row r="33" spans="1:7" ht="7.5" customHeight="1" thickBot="1" x14ac:dyDescent="0.3">
      <c r="A33" s="196"/>
      <c r="B33" s="195"/>
      <c r="C33" s="195"/>
      <c r="D33" s="195"/>
      <c r="E33" s="195"/>
      <c r="F33" s="197"/>
      <c r="G33" s="195"/>
    </row>
    <row r="34" spans="1:7" x14ac:dyDescent="0.25">
      <c r="A34" s="8"/>
      <c r="B34" s="8"/>
      <c r="C34" s="8"/>
      <c r="D34" s="8"/>
    </row>
    <row r="35" spans="1:7" ht="7.5" customHeight="1" x14ac:dyDescent="0.25">
      <c r="A35" s="8"/>
      <c r="B35" s="8"/>
      <c r="C35" s="8"/>
      <c r="D35" s="8"/>
    </row>
    <row r="36" spans="1:7" x14ac:dyDescent="0.25">
      <c r="A36" s="8"/>
      <c r="B36" t="s">
        <v>73</v>
      </c>
      <c r="C36" s="8"/>
      <c r="D36" s="8"/>
    </row>
    <row r="37" spans="1:7" x14ac:dyDescent="0.25">
      <c r="A37" s="8"/>
      <c r="B37" s="8"/>
      <c r="C37" s="8"/>
      <c r="D37" s="8"/>
    </row>
    <row r="38" spans="1:7" ht="7.5" customHeight="1" x14ac:dyDescent="0.25"/>
  </sheetData>
  <mergeCells count="14">
    <mergeCell ref="D32:E32"/>
    <mergeCell ref="I13:M17"/>
    <mergeCell ref="B2:F3"/>
    <mergeCell ref="B5:F5"/>
    <mergeCell ref="B13:F13"/>
    <mergeCell ref="B6:E6"/>
    <mergeCell ref="B8:E8"/>
    <mergeCell ref="B9:E9"/>
    <mergeCell ref="B10:E10"/>
    <mergeCell ref="B14:E14"/>
    <mergeCell ref="B15:E15"/>
    <mergeCell ref="B16:E16"/>
    <mergeCell ref="B21:E21"/>
    <mergeCell ref="I21:M29"/>
  </mergeCells>
  <hyperlinks>
    <hyperlink ref="B14" r:id="rId1" display="Awards and scholarships" xr:uid="{00000000-0004-0000-0400-000001000000}"/>
    <hyperlink ref="B14:E14" r:id="rId2" display="Awards and scholarships(See Scholarship Letter or my.sc.edu)" xr:uid="{00000000-0004-0000-0400-000002000000}"/>
    <hyperlink ref="B29" location="'PLUS Instructions'!A1" display="Instructions for applying for a Graduate PLUS Loan." xr:uid="{5520FEF5-AE07-4E61-9D88-FE9E27B519AC}"/>
    <hyperlink ref="B28" r:id="rId3" display="Login to studentloans.gov" xr:uid="{9EE033AD-6022-4023-9B65-DD38E06A2D96}"/>
    <hyperlink ref="B25" r:id="rId4" xr:uid="{D517E3CA-83C3-48AA-B9F2-275F79524632}"/>
    <hyperlink ref="B24" r:id="rId5" xr:uid="{52FC96BF-115E-47B4-A015-9408EF81F349}"/>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M37"/>
  <sheetViews>
    <sheetView showGridLines="0" topLeftCell="A2" zoomScale="120" zoomScaleNormal="120" zoomScalePageLayoutView="120" workbookViewId="0">
      <selection activeCell="B25" sqref="B25:B26"/>
    </sheetView>
  </sheetViews>
  <sheetFormatPr defaultColWidth="8.85546875" defaultRowHeight="15" x14ac:dyDescent="0.25"/>
  <cols>
    <col min="1" max="1" width="1.42578125" customWidth="1"/>
    <col min="2" max="2" width="54.28515625" customWidth="1"/>
    <col min="3" max="3" width="17.140625" customWidth="1"/>
    <col min="4" max="5" width="14.28515625" customWidth="1"/>
    <col min="6" max="6" width="20.140625" customWidth="1"/>
    <col min="7" max="7" width="1.42578125" customWidth="1"/>
    <col min="10" max="12" width="11.42578125" bestFit="1" customWidth="1"/>
  </cols>
  <sheetData>
    <row r="1" spans="1:13" ht="7.5" customHeight="1" thickBot="1" x14ac:dyDescent="0.3">
      <c r="A1" s="194"/>
      <c r="B1" s="194"/>
      <c r="C1" s="194"/>
      <c r="D1" s="194"/>
      <c r="E1" s="194"/>
      <c r="F1" s="194"/>
      <c r="G1" s="194"/>
    </row>
    <row r="2" spans="1:13" x14ac:dyDescent="0.25">
      <c r="A2" s="194"/>
      <c r="B2" s="248" t="s">
        <v>104</v>
      </c>
      <c r="C2" s="249"/>
      <c r="D2" s="249"/>
      <c r="E2" s="249"/>
      <c r="F2" s="260"/>
      <c r="G2" s="186"/>
      <c r="H2" s="8"/>
      <c r="I2" s="8"/>
      <c r="J2" s="8"/>
      <c r="K2" s="8"/>
    </row>
    <row r="3" spans="1:13" ht="15.75" thickBot="1" x14ac:dyDescent="0.3">
      <c r="A3" s="194"/>
      <c r="B3" s="250"/>
      <c r="C3" s="251"/>
      <c r="D3" s="251"/>
      <c r="E3" s="251"/>
      <c r="F3" s="261"/>
      <c r="G3" s="186"/>
      <c r="H3" s="8"/>
      <c r="I3" s="8"/>
      <c r="J3" s="8"/>
      <c r="K3" s="8"/>
    </row>
    <row r="4" spans="1:13" ht="7.5" customHeight="1" thickBot="1" x14ac:dyDescent="0.3">
      <c r="A4" s="194"/>
      <c r="B4" s="186"/>
      <c r="C4" s="186"/>
      <c r="D4" s="186"/>
      <c r="E4" s="186"/>
      <c r="F4" s="186"/>
      <c r="G4" s="186"/>
      <c r="H4" s="8"/>
      <c r="I4" s="8"/>
      <c r="J4" s="8"/>
      <c r="K4" s="8"/>
    </row>
    <row r="5" spans="1:13" ht="15.75" thickBot="1" x14ac:dyDescent="0.3">
      <c r="A5" s="194"/>
      <c r="B5" s="301" t="s">
        <v>8</v>
      </c>
      <c r="C5" s="302"/>
      <c r="D5" s="302"/>
      <c r="E5" s="302"/>
      <c r="F5" s="293"/>
      <c r="G5" s="186"/>
      <c r="H5" s="8"/>
      <c r="I5" s="8"/>
      <c r="J5" s="8"/>
      <c r="K5" s="8"/>
    </row>
    <row r="6" spans="1:13" ht="15.75" thickBot="1" x14ac:dyDescent="0.3">
      <c r="A6" s="202"/>
      <c r="B6" s="295" t="str">
        <f>'M1 Loan Planner'!$B$6</f>
        <v>Estimated Tuition and Fees</v>
      </c>
      <c r="C6" s="295"/>
      <c r="D6" s="295"/>
      <c r="E6" s="295"/>
      <c r="F6" s="109">
        <v>43532</v>
      </c>
      <c r="G6" s="186"/>
      <c r="H6" s="8"/>
      <c r="I6" s="8"/>
      <c r="J6" s="8"/>
      <c r="K6" s="8"/>
    </row>
    <row r="7" spans="1:13" ht="15.75" thickBot="1" x14ac:dyDescent="0.3">
      <c r="A7" s="203"/>
      <c r="B7" s="236" t="s">
        <v>74</v>
      </c>
      <c r="C7" s="88">
        <f>'Living Expenses'!$F$20</f>
        <v>0</v>
      </c>
      <c r="D7" s="234">
        <v>10</v>
      </c>
      <c r="E7" s="235" t="s">
        <v>89</v>
      </c>
      <c r="F7" s="14">
        <f>C7*D7</f>
        <v>0</v>
      </c>
      <c r="G7" s="186"/>
      <c r="H7" s="8"/>
      <c r="I7" s="24"/>
      <c r="J7" s="8" t="s">
        <v>40</v>
      </c>
    </row>
    <row r="8" spans="1:13" ht="15.75" thickBot="1" x14ac:dyDescent="0.3">
      <c r="A8" s="203"/>
      <c r="B8" s="280" t="s">
        <v>131</v>
      </c>
      <c r="C8" s="280"/>
      <c r="D8" s="280"/>
      <c r="E8" s="280"/>
      <c r="F8" s="5">
        <v>0</v>
      </c>
      <c r="G8" s="186"/>
      <c r="H8" s="8"/>
      <c r="I8" s="13"/>
      <c r="J8" s="8" t="s">
        <v>21</v>
      </c>
      <c r="K8" s="8"/>
    </row>
    <row r="9" spans="1:13" ht="15.75" thickBot="1" x14ac:dyDescent="0.3">
      <c r="A9" s="203"/>
      <c r="B9" s="280" t="s">
        <v>130</v>
      </c>
      <c r="C9" s="280"/>
      <c r="D9" s="280"/>
      <c r="E9" s="280"/>
      <c r="F9" s="5">
        <v>0</v>
      </c>
      <c r="G9" s="186"/>
      <c r="H9" s="8"/>
      <c r="I9" s="18"/>
      <c r="J9" s="8" t="s">
        <v>41</v>
      </c>
      <c r="K9" s="8"/>
    </row>
    <row r="10" spans="1:13" x14ac:dyDescent="0.25">
      <c r="A10" s="203"/>
      <c r="B10" s="284" t="s">
        <v>110</v>
      </c>
      <c r="C10" s="308"/>
      <c r="D10" s="308"/>
      <c r="E10" s="285"/>
      <c r="F10" s="5">
        <v>0</v>
      </c>
      <c r="G10" s="186"/>
      <c r="H10" s="8"/>
      <c r="I10" s="238"/>
      <c r="J10" s="8"/>
      <c r="K10" s="8"/>
    </row>
    <row r="11" spans="1:13" ht="15.75" thickBot="1" x14ac:dyDescent="0.3">
      <c r="A11" s="203"/>
      <c r="B11" s="307" t="s">
        <v>0</v>
      </c>
      <c r="C11" s="307"/>
      <c r="D11" s="307"/>
      <c r="E11" s="307"/>
      <c r="F11" s="6">
        <v>0</v>
      </c>
      <c r="G11" s="186"/>
      <c r="H11" s="8"/>
      <c r="I11" s="8"/>
      <c r="J11" s="8"/>
      <c r="K11" s="8"/>
    </row>
    <row r="12" spans="1:13" ht="15.75" thickBot="1" x14ac:dyDescent="0.3">
      <c r="A12" s="203"/>
      <c r="B12" s="92" t="s">
        <v>10</v>
      </c>
      <c r="C12" s="93"/>
      <c r="D12" s="94"/>
      <c r="E12" s="95"/>
      <c r="F12" s="96">
        <f>SUM(F6:F11)</f>
        <v>43532</v>
      </c>
      <c r="G12" s="186"/>
      <c r="H12" s="8"/>
      <c r="I12" s="8"/>
      <c r="J12" s="8"/>
      <c r="K12" s="8"/>
    </row>
    <row r="13" spans="1:13" ht="7.5" customHeight="1" thickBot="1" x14ac:dyDescent="0.3">
      <c r="A13" s="203"/>
      <c r="B13" s="188"/>
      <c r="C13" s="198"/>
      <c r="D13" s="189"/>
      <c r="E13" s="190"/>
      <c r="F13" s="189"/>
      <c r="G13" s="186"/>
      <c r="H13" s="8"/>
      <c r="I13" s="8"/>
      <c r="J13" s="8"/>
      <c r="K13" s="8"/>
    </row>
    <row r="14" spans="1:13" ht="15.75" customHeight="1" thickBot="1" x14ac:dyDescent="0.3">
      <c r="A14" s="203"/>
      <c r="B14" s="301" t="s">
        <v>9</v>
      </c>
      <c r="C14" s="302"/>
      <c r="D14" s="302"/>
      <c r="E14" s="302"/>
      <c r="F14" s="293"/>
      <c r="G14" s="186"/>
      <c r="H14" s="8"/>
      <c r="I14" s="239" t="s">
        <v>96</v>
      </c>
      <c r="J14" s="240"/>
      <c r="K14" s="240"/>
      <c r="L14" s="240"/>
      <c r="M14" s="241"/>
    </row>
    <row r="15" spans="1:13" x14ac:dyDescent="0.25">
      <c r="A15" s="203"/>
      <c r="B15" s="294" t="s">
        <v>64</v>
      </c>
      <c r="C15" s="294"/>
      <c r="D15" s="294"/>
      <c r="E15" s="294"/>
      <c r="F15" s="23">
        <v>0</v>
      </c>
      <c r="G15" s="186"/>
      <c r="H15" s="8"/>
      <c r="I15" s="242"/>
      <c r="J15" s="243"/>
      <c r="K15" s="243"/>
      <c r="L15" s="243"/>
      <c r="M15" s="244"/>
    </row>
    <row r="16" spans="1:13" x14ac:dyDescent="0.25">
      <c r="A16" s="203"/>
      <c r="B16" s="280" t="s">
        <v>24</v>
      </c>
      <c r="C16" s="280"/>
      <c r="D16" s="280"/>
      <c r="E16" s="280"/>
      <c r="F16" s="5">
        <v>0</v>
      </c>
      <c r="G16" s="186"/>
      <c r="H16" s="8"/>
      <c r="I16" s="242"/>
      <c r="J16" s="243"/>
      <c r="K16" s="243"/>
      <c r="L16" s="243"/>
      <c r="M16" s="244"/>
    </row>
    <row r="17" spans="1:13" ht="15.75" thickBot="1" x14ac:dyDescent="0.3">
      <c r="A17" s="203"/>
      <c r="B17" s="295" t="s">
        <v>65</v>
      </c>
      <c r="C17" s="295"/>
      <c r="D17" s="295"/>
      <c r="E17" s="295"/>
      <c r="F17" s="6">
        <v>0</v>
      </c>
      <c r="G17" s="186"/>
      <c r="H17" s="8"/>
      <c r="I17" s="242"/>
      <c r="J17" s="243"/>
      <c r="K17" s="243"/>
      <c r="L17" s="243"/>
      <c r="M17" s="244"/>
    </row>
    <row r="18" spans="1:13" ht="15.75" thickBot="1" x14ac:dyDescent="0.3">
      <c r="A18" s="203"/>
      <c r="B18" s="30" t="s">
        <v>11</v>
      </c>
      <c r="C18" s="31"/>
      <c r="D18" s="32"/>
      <c r="E18" s="33"/>
      <c r="F18" s="22">
        <f>SUM(F15:F17)</f>
        <v>0</v>
      </c>
      <c r="G18" s="186"/>
      <c r="H18" s="8"/>
      <c r="I18" s="245"/>
      <c r="J18" s="246"/>
      <c r="K18" s="246"/>
      <c r="L18" s="246"/>
      <c r="M18" s="247"/>
    </row>
    <row r="19" spans="1:13" ht="7.5" customHeight="1" thickBot="1" x14ac:dyDescent="0.3">
      <c r="A19" s="203"/>
      <c r="B19" s="186"/>
      <c r="C19" s="186"/>
      <c r="D19" s="189"/>
      <c r="E19" s="190"/>
      <c r="F19" s="189"/>
      <c r="G19" s="186"/>
      <c r="H19" s="8"/>
      <c r="I19" s="8"/>
      <c r="J19" s="8"/>
      <c r="K19" s="8"/>
    </row>
    <row r="20" spans="1:13" ht="15.75" thickBot="1" x14ac:dyDescent="0.3">
      <c r="A20" s="204"/>
      <c r="B20" s="149" t="s">
        <v>1</v>
      </c>
      <c r="C20" s="150"/>
      <c r="D20" s="150"/>
      <c r="E20" s="150"/>
      <c r="F20" s="22">
        <f>F12-F18</f>
        <v>43532</v>
      </c>
      <c r="G20" s="186"/>
      <c r="H20" s="8"/>
      <c r="I20" s="8"/>
      <c r="J20" s="8"/>
      <c r="K20" s="8"/>
    </row>
    <row r="21" spans="1:13" ht="7.5" customHeight="1" thickBot="1" x14ac:dyDescent="0.3">
      <c r="A21" s="194"/>
      <c r="B21" s="186"/>
      <c r="C21" s="186"/>
      <c r="D21" s="186"/>
      <c r="E21" s="186"/>
      <c r="F21" s="186"/>
      <c r="G21" s="186"/>
      <c r="H21" s="8"/>
      <c r="I21" s="8"/>
      <c r="J21" s="8"/>
      <c r="K21" s="8"/>
    </row>
    <row r="22" spans="1:13" ht="15.75" customHeight="1" x14ac:dyDescent="0.25">
      <c r="A22" s="194"/>
      <c r="B22" s="296" t="s">
        <v>106</v>
      </c>
      <c r="C22" s="297"/>
      <c r="D22" s="297"/>
      <c r="E22" s="298"/>
      <c r="F22" s="134">
        <f>IF((F20/(1-0.01057))&lt;=42722,(F20/(1-0.01057)),42722)</f>
        <v>42722</v>
      </c>
      <c r="G22" s="186"/>
      <c r="H22" s="8"/>
      <c r="I22" s="309" t="s">
        <v>129</v>
      </c>
      <c r="J22" s="240"/>
      <c r="K22" s="240"/>
      <c r="L22" s="240"/>
      <c r="M22" s="241"/>
    </row>
    <row r="23" spans="1:13" ht="15.75" customHeight="1" x14ac:dyDescent="0.25">
      <c r="A23" s="194"/>
      <c r="B23" s="153" t="s">
        <v>98</v>
      </c>
      <c r="C23" s="154"/>
      <c r="D23" s="155"/>
      <c r="E23" s="163"/>
      <c r="F23" s="131">
        <f>F22/2</f>
        <v>21361</v>
      </c>
      <c r="G23" s="186"/>
      <c r="H23" s="8"/>
      <c r="I23" s="242"/>
      <c r="J23" s="243"/>
      <c r="K23" s="243"/>
      <c r="L23" s="243"/>
      <c r="M23" s="244"/>
    </row>
    <row r="24" spans="1:13" x14ac:dyDescent="0.25">
      <c r="A24" s="194"/>
      <c r="B24" s="151" t="s">
        <v>99</v>
      </c>
      <c r="C24" s="152"/>
      <c r="D24" s="152"/>
      <c r="E24" s="164"/>
      <c r="F24" s="87">
        <f>F22/2</f>
        <v>21361</v>
      </c>
      <c r="G24" s="186"/>
      <c r="H24" s="8"/>
      <c r="I24" s="242"/>
      <c r="J24" s="243"/>
      <c r="K24" s="243"/>
      <c r="L24" s="243"/>
      <c r="M24" s="244"/>
    </row>
    <row r="25" spans="1:13" x14ac:dyDescent="0.25">
      <c r="A25" s="194"/>
      <c r="B25" s="148" t="s">
        <v>66</v>
      </c>
      <c r="C25" s="118"/>
      <c r="D25" s="118"/>
      <c r="E25" s="126"/>
      <c r="F25" s="112"/>
      <c r="G25" s="186"/>
      <c r="H25" s="8"/>
      <c r="I25" s="242"/>
      <c r="J25" s="243"/>
      <c r="K25" s="243"/>
      <c r="L25" s="243"/>
      <c r="M25" s="244"/>
    </row>
    <row r="26" spans="1:13" x14ac:dyDescent="0.25">
      <c r="A26" s="194"/>
      <c r="B26" s="148" t="s">
        <v>67</v>
      </c>
      <c r="C26" s="120"/>
      <c r="D26" s="121"/>
      <c r="E26" s="124"/>
      <c r="F26" s="132"/>
      <c r="G26" s="186"/>
      <c r="H26" s="8"/>
      <c r="I26" s="242"/>
      <c r="J26" s="243"/>
      <c r="K26" s="243"/>
      <c r="L26" s="243"/>
      <c r="M26" s="244"/>
    </row>
    <row r="27" spans="1:13" ht="7.5" customHeight="1" thickBot="1" x14ac:dyDescent="0.3">
      <c r="A27" s="194"/>
      <c r="B27" s="186"/>
      <c r="C27" s="186"/>
      <c r="D27" s="186"/>
      <c r="E27" s="186"/>
      <c r="F27" s="186"/>
      <c r="G27" s="186"/>
      <c r="H27" s="8"/>
      <c r="I27" s="242"/>
      <c r="J27" s="243"/>
      <c r="K27" s="243"/>
      <c r="L27" s="243"/>
      <c r="M27" s="244"/>
    </row>
    <row r="28" spans="1:13" ht="15.75" thickBot="1" x14ac:dyDescent="0.3">
      <c r="A28" s="194"/>
      <c r="B28" s="161" t="s">
        <v>109</v>
      </c>
      <c r="C28" s="156"/>
      <c r="D28" s="156"/>
      <c r="E28" s="157"/>
      <c r="F28" s="19">
        <f>IF((F20/(1-0.01057))&gt;42722,((F20-42270)/(1-0.04228)),0)</f>
        <v>1317.7129014743348</v>
      </c>
      <c r="G28" s="186"/>
      <c r="H28" s="8"/>
      <c r="I28" s="242"/>
      <c r="J28" s="243"/>
      <c r="K28" s="243"/>
      <c r="L28" s="243"/>
      <c r="M28" s="244"/>
    </row>
    <row r="29" spans="1:13" x14ac:dyDescent="0.25">
      <c r="A29" s="194"/>
      <c r="B29" s="123" t="s">
        <v>97</v>
      </c>
      <c r="C29" s="124"/>
      <c r="D29" s="124"/>
      <c r="E29" s="122"/>
      <c r="F29" s="130"/>
      <c r="G29" s="186"/>
      <c r="H29" s="8"/>
      <c r="I29" s="242"/>
      <c r="J29" s="243"/>
      <c r="K29" s="243"/>
      <c r="L29" s="243"/>
      <c r="M29" s="244"/>
    </row>
    <row r="30" spans="1:13" ht="15.75" thickBot="1" x14ac:dyDescent="0.3">
      <c r="A30" s="194"/>
      <c r="B30" s="123" t="s">
        <v>44</v>
      </c>
      <c r="C30" s="125"/>
      <c r="D30" s="124"/>
      <c r="E30" s="210" t="s">
        <v>84</v>
      </c>
      <c r="F30" s="216">
        <f>F28+F24+F23+F15</f>
        <v>44039.712901474333</v>
      </c>
      <c r="G30" s="186"/>
      <c r="H30" s="8"/>
      <c r="I30" s="245"/>
      <c r="J30" s="246"/>
      <c r="K30" s="246"/>
      <c r="L30" s="246"/>
      <c r="M30" s="247"/>
    </row>
    <row r="31" spans="1:13" ht="7.5" customHeight="1" thickBot="1" x14ac:dyDescent="0.3">
      <c r="A31" s="194"/>
      <c r="B31" s="186"/>
      <c r="C31" s="186"/>
      <c r="D31" s="186"/>
      <c r="E31" s="186"/>
      <c r="F31" s="187"/>
      <c r="G31" s="186"/>
      <c r="H31" s="8"/>
      <c r="I31" s="8"/>
      <c r="J31" s="8"/>
      <c r="K31" s="8"/>
    </row>
    <row r="32" spans="1:13" ht="16.5" thickBot="1" x14ac:dyDescent="0.3">
      <c r="A32" s="169"/>
      <c r="B32" s="158"/>
      <c r="C32" s="159"/>
      <c r="D32" s="159"/>
      <c r="E32" s="159"/>
      <c r="F32" s="160"/>
      <c r="G32" s="177"/>
    </row>
    <row r="33" spans="1:7" ht="16.5" thickBot="1" x14ac:dyDescent="0.3">
      <c r="A33" s="169"/>
      <c r="B33" s="135"/>
      <c r="C33" s="136"/>
      <c r="D33" s="306" t="s">
        <v>85</v>
      </c>
      <c r="E33" s="306"/>
      <c r="F33" s="15">
        <v>70559</v>
      </c>
      <c r="G33" s="194"/>
    </row>
    <row r="34" spans="1:7" ht="7.5" customHeight="1" thickBot="1" x14ac:dyDescent="0.3">
      <c r="A34" s="196"/>
      <c r="B34" s="195"/>
      <c r="C34" s="195"/>
      <c r="D34" s="195"/>
      <c r="E34" s="195"/>
      <c r="F34" s="197"/>
      <c r="G34" s="195"/>
    </row>
    <row r="37" spans="1:7" x14ac:dyDescent="0.25">
      <c r="B37" t="s">
        <v>73</v>
      </c>
    </row>
  </sheetData>
  <mergeCells count="15">
    <mergeCell ref="D33:E33"/>
    <mergeCell ref="I14:M18"/>
    <mergeCell ref="B2:F3"/>
    <mergeCell ref="B5:F5"/>
    <mergeCell ref="B14:F14"/>
    <mergeCell ref="B6:E6"/>
    <mergeCell ref="B8:E8"/>
    <mergeCell ref="B9:E9"/>
    <mergeCell ref="B11:E11"/>
    <mergeCell ref="B15:E15"/>
    <mergeCell ref="B16:E16"/>
    <mergeCell ref="B17:E17"/>
    <mergeCell ref="B10:E10"/>
    <mergeCell ref="B22:E22"/>
    <mergeCell ref="I22:M30"/>
  </mergeCells>
  <hyperlinks>
    <hyperlink ref="B15" r:id="rId1" display="Awards and scholarships" xr:uid="{00000000-0004-0000-0500-000001000000}"/>
    <hyperlink ref="B15:E15" r:id="rId2" display="Awards and scholarships(See Scholarship Letter or my.sc.edu)" xr:uid="{00000000-0004-0000-0500-000002000000}"/>
    <hyperlink ref="B30" location="'PLUS Instructions'!A1" display="Instructions for applying for a Graduate PLUS Loan." xr:uid="{2219CCED-52D1-4238-80B2-7F29BFDA1D27}"/>
    <hyperlink ref="B29" r:id="rId3" display="Login to studentloans.gov" xr:uid="{EF00AE5B-272C-4D8A-B369-B15D498BAD4D}"/>
    <hyperlink ref="B26" r:id="rId4" xr:uid="{01D966DE-7C0F-4E1E-8A9C-35931FE3DB43}"/>
    <hyperlink ref="B25" r:id="rId5" xr:uid="{7E5F559A-0B38-42A6-AB68-8FF58F29B06F}"/>
  </hyperlink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O32"/>
  <sheetViews>
    <sheetView showGridLines="0" zoomScale="120" zoomScaleNormal="120" zoomScalePageLayoutView="120" workbookViewId="0">
      <selection activeCell="C25" sqref="C25"/>
    </sheetView>
  </sheetViews>
  <sheetFormatPr defaultColWidth="8.85546875" defaultRowHeight="15" x14ac:dyDescent="0.25"/>
  <cols>
    <col min="1" max="1" width="1.42578125" customWidth="1"/>
    <col min="2" max="2" width="4.85546875" customWidth="1"/>
    <col min="3" max="3" width="9.42578125" customWidth="1"/>
    <col min="4" max="4" width="25" customWidth="1"/>
    <col min="6" max="6" width="11.42578125" bestFit="1" customWidth="1"/>
    <col min="8" max="8" width="51" customWidth="1"/>
    <col min="9" max="9" width="1.42578125" customWidth="1"/>
  </cols>
  <sheetData>
    <row r="1" spans="1:15" ht="7.5" customHeight="1" thickBot="1" x14ac:dyDescent="0.3">
      <c r="A1" s="205"/>
      <c r="B1" s="206"/>
      <c r="C1" s="206"/>
      <c r="D1" s="206"/>
      <c r="E1" s="206"/>
      <c r="F1" s="206"/>
      <c r="G1" s="206"/>
      <c r="H1" s="206"/>
      <c r="I1" s="194"/>
    </row>
    <row r="2" spans="1:15" x14ac:dyDescent="0.25">
      <c r="A2" s="169"/>
      <c r="B2" s="248" t="s">
        <v>53</v>
      </c>
      <c r="C2" s="249"/>
      <c r="D2" s="249"/>
      <c r="E2" s="249"/>
      <c r="F2" s="249"/>
      <c r="G2" s="249"/>
      <c r="H2" s="260"/>
      <c r="I2" s="194"/>
    </row>
    <row r="3" spans="1:15" ht="15.75" thickBot="1" x14ac:dyDescent="0.3">
      <c r="A3" s="169"/>
      <c r="B3" s="250"/>
      <c r="C3" s="251"/>
      <c r="D3" s="251"/>
      <c r="E3" s="251"/>
      <c r="F3" s="251"/>
      <c r="G3" s="251"/>
      <c r="H3" s="261"/>
      <c r="I3" s="194"/>
    </row>
    <row r="4" spans="1:15" ht="7.5" customHeight="1" thickBot="1" x14ac:dyDescent="0.3">
      <c r="A4" s="169"/>
      <c r="B4" s="194"/>
      <c r="C4" s="194"/>
      <c r="D4" s="194"/>
      <c r="E4" s="194"/>
      <c r="F4" s="194"/>
      <c r="G4" s="194"/>
      <c r="H4" s="194"/>
      <c r="I4" s="194"/>
    </row>
    <row r="5" spans="1:15" x14ac:dyDescent="0.25">
      <c r="A5" s="169"/>
      <c r="B5" s="52"/>
      <c r="C5" s="53"/>
      <c r="D5" s="53"/>
      <c r="E5" s="53"/>
      <c r="F5" s="53"/>
      <c r="G5" s="53"/>
      <c r="H5" s="54"/>
      <c r="I5" s="194"/>
    </row>
    <row r="6" spans="1:15" ht="18.75" x14ac:dyDescent="0.3">
      <c r="A6" s="169"/>
      <c r="B6" s="82"/>
      <c r="C6" s="137" t="s">
        <v>112</v>
      </c>
      <c r="H6" s="142"/>
      <c r="I6" s="194"/>
    </row>
    <row r="7" spans="1:15" ht="15.75" thickBot="1" x14ac:dyDescent="0.3">
      <c r="A7" s="169"/>
      <c r="B7" s="82"/>
      <c r="H7" s="142"/>
      <c r="I7" s="194"/>
    </row>
    <row r="8" spans="1:15" ht="18.75" customHeight="1" x14ac:dyDescent="0.3">
      <c r="A8" s="169"/>
      <c r="B8" s="63">
        <v>1</v>
      </c>
      <c r="C8" s="64" t="s">
        <v>72</v>
      </c>
      <c r="D8" s="64"/>
      <c r="E8" s="64"/>
      <c r="F8" s="64"/>
      <c r="G8" s="64"/>
      <c r="H8" s="65"/>
      <c r="I8" s="194"/>
      <c r="K8" s="239" t="s">
        <v>96</v>
      </c>
      <c r="L8" s="240"/>
      <c r="M8" s="240"/>
      <c r="N8" s="240"/>
      <c r="O8" s="241"/>
    </row>
    <row r="9" spans="1:15" ht="18.75" x14ac:dyDescent="0.3">
      <c r="A9" s="169"/>
      <c r="B9" s="63"/>
      <c r="C9" s="64"/>
      <c r="D9" s="64"/>
      <c r="E9" s="64"/>
      <c r="F9" s="64"/>
      <c r="G9" s="64"/>
      <c r="H9" s="65"/>
      <c r="I9" s="194"/>
      <c r="K9" s="242"/>
      <c r="L9" s="243"/>
      <c r="M9" s="243"/>
      <c r="N9" s="243"/>
      <c r="O9" s="244"/>
    </row>
    <row r="10" spans="1:15" ht="18.75" x14ac:dyDescent="0.3">
      <c r="A10" s="169"/>
      <c r="B10" s="63">
        <v>2</v>
      </c>
      <c r="C10" s="64" t="s">
        <v>50</v>
      </c>
      <c r="D10" s="86"/>
      <c r="E10" s="64"/>
      <c r="F10" s="64"/>
      <c r="G10" s="64"/>
      <c r="H10" s="65"/>
      <c r="I10" s="194"/>
      <c r="K10" s="242"/>
      <c r="L10" s="243"/>
      <c r="M10" s="243"/>
      <c r="N10" s="243"/>
      <c r="O10" s="244"/>
    </row>
    <row r="11" spans="1:15" ht="18.75" x14ac:dyDescent="0.3">
      <c r="A11" s="169"/>
      <c r="B11" s="63"/>
      <c r="C11" s="64"/>
      <c r="D11" s="64"/>
      <c r="E11" s="64"/>
      <c r="F11" s="64"/>
      <c r="G11" s="64"/>
      <c r="H11" s="65"/>
      <c r="I11" s="194"/>
      <c r="K11" s="242"/>
      <c r="L11" s="243"/>
      <c r="M11" s="243"/>
      <c r="N11" s="243"/>
      <c r="O11" s="244"/>
    </row>
    <row r="12" spans="1:15" ht="19.5" thickBot="1" x14ac:dyDescent="0.35">
      <c r="A12" s="169"/>
      <c r="B12" s="63">
        <v>3</v>
      </c>
      <c r="C12" s="64" t="s">
        <v>29</v>
      </c>
      <c r="D12" s="66" t="s">
        <v>111</v>
      </c>
      <c r="E12" s="64" t="s">
        <v>32</v>
      </c>
      <c r="F12" s="64"/>
      <c r="G12" s="64"/>
      <c r="H12" s="65"/>
      <c r="I12" s="194"/>
      <c r="K12" s="245"/>
      <c r="L12" s="246"/>
      <c r="M12" s="246"/>
      <c r="N12" s="246"/>
      <c r="O12" s="247"/>
    </row>
    <row r="13" spans="1:15" ht="18.75" x14ac:dyDescent="0.3">
      <c r="A13" s="169"/>
      <c r="B13" s="63"/>
      <c r="C13" s="64"/>
      <c r="D13" s="64"/>
      <c r="E13" s="64"/>
      <c r="F13" s="84"/>
      <c r="G13" s="8"/>
      <c r="H13" s="65"/>
      <c r="I13" s="194"/>
    </row>
    <row r="14" spans="1:15" ht="18.75" x14ac:dyDescent="0.3">
      <c r="A14" s="169"/>
      <c r="B14" s="63">
        <v>4</v>
      </c>
      <c r="C14" s="64" t="s">
        <v>49</v>
      </c>
      <c r="D14" s="85"/>
      <c r="E14" s="64"/>
      <c r="F14" s="64"/>
      <c r="G14" s="64"/>
      <c r="H14" s="65"/>
      <c r="I14" s="194"/>
    </row>
    <row r="15" spans="1:15" ht="18.75" x14ac:dyDescent="0.3">
      <c r="A15" s="169"/>
      <c r="B15" s="10"/>
      <c r="C15" s="64"/>
      <c r="D15" s="64"/>
      <c r="E15" s="64"/>
      <c r="F15" s="64"/>
      <c r="G15" s="64"/>
      <c r="H15" s="65"/>
      <c r="I15" s="194"/>
    </row>
    <row r="16" spans="1:15" ht="18.75" x14ac:dyDescent="0.3">
      <c r="A16" s="169"/>
      <c r="B16" s="63">
        <v>5</v>
      </c>
      <c r="C16" s="64" t="s">
        <v>51</v>
      </c>
      <c r="D16" s="64"/>
      <c r="E16" s="64"/>
      <c r="F16" s="64"/>
      <c r="G16" s="86"/>
      <c r="H16" s="65"/>
      <c r="I16" s="194"/>
    </row>
    <row r="17" spans="1:9" ht="18.75" x14ac:dyDescent="0.3">
      <c r="A17" s="169"/>
      <c r="B17" s="63"/>
      <c r="C17" s="64"/>
      <c r="D17" s="64"/>
      <c r="E17" s="64"/>
      <c r="F17" s="64"/>
      <c r="G17" s="86"/>
      <c r="H17" s="65"/>
      <c r="I17" s="194"/>
    </row>
    <row r="18" spans="1:9" ht="18.75" x14ac:dyDescent="0.3">
      <c r="A18" s="169"/>
      <c r="B18" s="63">
        <v>6</v>
      </c>
      <c r="C18" s="64" t="s">
        <v>125</v>
      </c>
      <c r="D18" s="64"/>
      <c r="E18" s="64"/>
      <c r="F18" s="64"/>
      <c r="G18" s="86"/>
      <c r="H18" s="65"/>
      <c r="I18" s="194"/>
    </row>
    <row r="19" spans="1:9" ht="18.75" x14ac:dyDescent="0.3">
      <c r="A19" s="169"/>
      <c r="B19" s="63"/>
      <c r="C19" s="64"/>
      <c r="D19" s="64"/>
      <c r="E19" s="64"/>
      <c r="F19" s="64"/>
      <c r="G19" s="86"/>
      <c r="H19" s="65"/>
      <c r="I19" s="194"/>
    </row>
    <row r="20" spans="1:9" ht="18.75" x14ac:dyDescent="0.3">
      <c r="A20" s="169"/>
      <c r="B20" s="63">
        <v>7</v>
      </c>
      <c r="C20" s="64" t="s">
        <v>30</v>
      </c>
      <c r="D20" s="64"/>
      <c r="E20" s="64"/>
      <c r="F20" s="64"/>
      <c r="G20" s="86"/>
      <c r="H20" s="65"/>
      <c r="I20" s="194"/>
    </row>
    <row r="21" spans="1:9" ht="18.75" x14ac:dyDescent="0.3">
      <c r="A21" s="169"/>
      <c r="B21" s="63"/>
      <c r="C21" s="64"/>
      <c r="D21" s="64"/>
      <c r="E21" s="64"/>
      <c r="F21" s="64"/>
      <c r="G21" s="86"/>
      <c r="H21" s="65"/>
      <c r="I21" s="194"/>
    </row>
    <row r="22" spans="1:9" ht="18.75" x14ac:dyDescent="0.3">
      <c r="A22" s="169"/>
      <c r="B22" s="63">
        <v>8</v>
      </c>
      <c r="C22" s="64" t="s">
        <v>52</v>
      </c>
      <c r="D22" s="64"/>
      <c r="E22" s="64"/>
      <c r="F22" s="64"/>
      <c r="G22" s="86"/>
      <c r="H22" s="65"/>
      <c r="I22" s="194"/>
    </row>
    <row r="23" spans="1:9" ht="18.75" x14ac:dyDescent="0.3">
      <c r="A23" s="169"/>
      <c r="B23" s="63"/>
      <c r="C23" s="64"/>
      <c r="D23" s="64"/>
      <c r="E23" s="64"/>
      <c r="F23" s="64"/>
      <c r="G23" s="86"/>
      <c r="H23" s="65"/>
      <c r="I23" s="194"/>
    </row>
    <row r="24" spans="1:9" ht="18.75" x14ac:dyDescent="0.3">
      <c r="A24" s="169"/>
      <c r="B24" s="63">
        <v>9</v>
      </c>
      <c r="C24" s="64" t="s">
        <v>126</v>
      </c>
      <c r="D24" s="64"/>
      <c r="E24" s="64"/>
      <c r="F24" s="64"/>
      <c r="G24" s="86"/>
      <c r="H24" s="65"/>
      <c r="I24" s="194"/>
    </row>
    <row r="25" spans="1:9" ht="18.75" x14ac:dyDescent="0.3">
      <c r="A25" s="169"/>
      <c r="B25" s="63"/>
      <c r="C25" s="64"/>
      <c r="D25" s="64"/>
      <c r="E25" s="64"/>
      <c r="F25" s="64"/>
      <c r="G25" s="86"/>
      <c r="H25" s="65"/>
      <c r="I25" s="194"/>
    </row>
    <row r="26" spans="1:9" ht="18.75" x14ac:dyDescent="0.3">
      <c r="A26" s="169"/>
      <c r="B26" s="63">
        <v>10</v>
      </c>
      <c r="C26" s="64" t="s">
        <v>31</v>
      </c>
      <c r="D26" s="64"/>
      <c r="E26" s="64"/>
      <c r="F26" s="64"/>
      <c r="G26" s="86"/>
      <c r="H26" s="65"/>
      <c r="I26" s="194"/>
    </row>
    <row r="27" spans="1:9" ht="18.75" x14ac:dyDescent="0.3">
      <c r="A27" s="169"/>
      <c r="B27" s="63"/>
      <c r="C27" s="64"/>
      <c r="D27" s="64"/>
      <c r="E27" s="64"/>
      <c r="F27" s="64"/>
      <c r="G27" s="86"/>
      <c r="H27" s="65"/>
      <c r="I27" s="194"/>
    </row>
    <row r="28" spans="1:9" ht="18.75" x14ac:dyDescent="0.3">
      <c r="A28" s="169"/>
      <c r="B28" s="63">
        <v>11</v>
      </c>
      <c r="C28" s="64" t="s">
        <v>55</v>
      </c>
      <c r="D28" s="64"/>
      <c r="E28" s="64"/>
      <c r="F28" s="64"/>
      <c r="G28" s="86"/>
      <c r="H28" s="65"/>
      <c r="I28" s="194"/>
    </row>
    <row r="29" spans="1:9" ht="19.5" thickBot="1" x14ac:dyDescent="0.35">
      <c r="A29" s="169"/>
      <c r="B29" s="11"/>
      <c r="C29" s="67"/>
      <c r="D29" s="67"/>
      <c r="E29" s="67"/>
      <c r="F29" s="67"/>
      <c r="G29" s="67"/>
      <c r="H29" s="68"/>
      <c r="I29" s="194"/>
    </row>
    <row r="30" spans="1:9" ht="7.5" customHeight="1" x14ac:dyDescent="0.3">
      <c r="A30" s="169"/>
      <c r="B30" s="182"/>
      <c r="C30" s="182"/>
      <c r="D30" s="182"/>
      <c r="E30" s="182"/>
      <c r="F30" s="182"/>
      <c r="G30" s="182"/>
      <c r="H30" s="182"/>
      <c r="I30" s="194"/>
    </row>
    <row r="32" spans="1:9" x14ac:dyDescent="0.25">
      <c r="B32" t="s">
        <v>73</v>
      </c>
    </row>
  </sheetData>
  <mergeCells count="2">
    <mergeCell ref="B2:H3"/>
    <mergeCell ref="K8:O12"/>
  </mergeCells>
  <hyperlinks>
    <hyperlink ref="D12" r:id="rId1" xr:uid="{00000000-0004-0000-0600-000000000000}"/>
    <hyperlink ref="C8" r:id="rId2" xr:uid="{00000000-0004-0000-0600-000001000000}"/>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Living Expenses</vt:lpstr>
      <vt:lpstr>M1 Loan Planner</vt:lpstr>
      <vt:lpstr>M2 Loan Planner</vt:lpstr>
      <vt:lpstr>M3 Loan Planner</vt:lpstr>
      <vt:lpstr>M4 Loan Planner</vt:lpstr>
      <vt:lpstr>PLUS Instructions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D. Jones</dc:creator>
  <cp:lastModifiedBy>Wiley, Casey</cp:lastModifiedBy>
  <cp:lastPrinted>2016-02-16T20:13:00Z</cp:lastPrinted>
  <dcterms:created xsi:type="dcterms:W3CDTF">2015-12-21T17:58:00Z</dcterms:created>
  <dcterms:modified xsi:type="dcterms:W3CDTF">2023-09-08T18:40:09Z</dcterms:modified>
</cp:coreProperties>
</file>